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3.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4.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5.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6.xml" ContentType="application/vnd.openxmlformats-officedocument.drawing+xml"/>
  <Override PartName="/xl/tables/table20.xml" ContentType="application/vnd.openxmlformats-officedocument.spreadsheetml.table+xml"/>
  <Override PartName="/xl/drawings/drawing7.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8.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drawings/drawing9.xml" ContentType="application/vnd.openxmlformats-officedocument.drawing+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drawings/drawing10.xml" ContentType="application/vnd.openxmlformats-officedocument.drawing+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drawings/drawing11.xml" ContentType="application/vnd.openxmlformats-officedocument.drawing+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drawings/drawing12.xml" ContentType="application/vnd.openxmlformats-officedocument.drawing+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drawings/drawing13.xml" ContentType="application/vnd.openxmlformats-officedocument.drawing+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biane.mendonca\Desktop\"/>
    </mc:Choice>
  </mc:AlternateContent>
  <bookViews>
    <workbookView xWindow="0" yWindow="0" windowWidth="14490" windowHeight="12360" firstSheet="6" activeTab="6"/>
  </bookViews>
  <sheets>
    <sheet name="10 a 16-out-2020" sheetId="1" state="hidden" r:id="rId1"/>
    <sheet name="17 a 23-out-2020" sheetId="2" state="hidden" r:id="rId2"/>
    <sheet name="24 a 30-out-2020" sheetId="3" state="hidden" r:id="rId3"/>
    <sheet name="31-out a 06-nov-2020" sheetId="4" state="hidden" r:id="rId4"/>
    <sheet name="07-nov a 13-nov-2020" sheetId="7" state="hidden" r:id="rId5"/>
    <sheet name="14 a 20-nov-2020" sheetId="8" state="hidden" r:id="rId6"/>
    <sheet name="21 a 27-nov-2020" sheetId="9" r:id="rId7"/>
    <sheet name="28-nov a 04-dez-2020" sheetId="10" state="hidden" r:id="rId8"/>
    <sheet name="05 a 11-dez-2020" sheetId="11" state="hidden" r:id="rId9"/>
    <sheet name="12 a 18-dez-2020" sheetId="12" state="hidden" r:id="rId10"/>
    <sheet name="19 a 25-dez-2020" sheetId="13" state="hidden" r:id="rId11"/>
    <sheet name="26-dez-2020 a 01-jan-2021" sheetId="14" state="hidden" r:id="rId12"/>
    <sheet name="Em Branco" sheetId="6" r:id="rId1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26" i="14"/>
  <c r="F18" i="14"/>
  <c r="F10" i="14"/>
  <c r="F34" i="13"/>
  <c r="F26" i="13"/>
  <c r="F18" i="13"/>
  <c r="F10" i="13"/>
  <c r="F34" i="12"/>
  <c r="F26" i="12"/>
  <c r="F18" i="12"/>
  <c r="F10" i="12"/>
  <c r="F34" i="11"/>
  <c r="F26" i="11"/>
  <c r="F18" i="11"/>
  <c r="F10" i="11"/>
  <c r="F34" i="10"/>
  <c r="F26" i="10"/>
  <c r="F18" i="10"/>
  <c r="F10" i="10"/>
  <c r="F32" i="9"/>
  <c r="F25" i="9"/>
  <c r="F18" i="9"/>
  <c r="F10" i="9"/>
  <c r="F10" i="8" l="1"/>
  <c r="F36" i="7"/>
  <c r="F29" i="7"/>
  <c r="F21" i="7"/>
  <c r="F13" i="7"/>
  <c r="F34" i="6" l="1"/>
  <c r="F26" i="6"/>
  <c r="F18" i="6"/>
  <c r="F10" i="6"/>
  <c r="F35" i="4" l="1"/>
  <c r="F27" i="4"/>
  <c r="F19" i="4"/>
  <c r="F12" i="4"/>
  <c r="F28" i="3"/>
  <c r="F20" i="3"/>
  <c r="F13" i="3"/>
  <c r="F34" i="2" l="1"/>
  <c r="F26" i="2"/>
  <c r="F19" i="2"/>
  <c r="F12" i="2"/>
  <c r="F36" i="1" l="1"/>
  <c r="F27" i="1"/>
  <c r="F19" i="1"/>
  <c r="F11" i="1"/>
</calcChain>
</file>

<file path=xl/sharedStrings.xml><?xml version="1.0" encoding="utf-8"?>
<sst xmlns="http://schemas.openxmlformats.org/spreadsheetml/2006/main" count="539" uniqueCount="149">
  <si>
    <t>Assunto</t>
  </si>
  <si>
    <t>Link</t>
  </si>
  <si>
    <t>ASSUNTOS GERAIS</t>
  </si>
  <si>
    <t>Data Publicação</t>
  </si>
  <si>
    <t>Fonte</t>
  </si>
  <si>
    <t>Imprensa Nacional</t>
  </si>
  <si>
    <t>Total de notícias</t>
  </si>
  <si>
    <t>MEIO AMBIENTE</t>
  </si>
  <si>
    <t>TRIBUTÁRIO</t>
  </si>
  <si>
    <t>TRABALHISTA E PREVIDENCIÁRIO</t>
  </si>
  <si>
    <t>Tipo</t>
  </si>
  <si>
    <t>Destaques de interesse do Agro publicados no Diário Oficial da União e no Minas Gerais</t>
  </si>
  <si>
    <t>Prorrogação de prazos benefícios emergencias que trata a Lei nº 14.020 de 06/07/2020</t>
  </si>
  <si>
    <t>DECRETO Nº 10.517, DE 13 DE OUTUBRO DE 2020</t>
  </si>
  <si>
    <t>De 17 a 23 de outubro de 2020</t>
  </si>
  <si>
    <t>De 10 a 16 de outubro de 2020</t>
  </si>
  <si>
    <t>Institui Grupo de Trabalho Especial para tratar da proposta da Bancada dos Trabalhadores no CODEFAT de ampliação do benefício do Seguro-Desemprego aos segurados durante o estado de calamidade pública em razão da pandemia do novo Coronavírus</t>
  </si>
  <si>
    <t>RESOLUÇÃO CODEFAT/ME Nº 882, DE 13 DE OUTUBRO DE 2020</t>
  </si>
  <si>
    <t>PORTARIA IBAMA Nº 2.428, DE 13 DE OUTUBRO DE 2020</t>
  </si>
  <si>
    <t>Instituir a Comissão de Monitoramento e Avaliação com a finalidade de avaliar e monitorar as parcerias com Agentes Técnicos Conveniados, no âmbito dos Programas de Controle da Poluição do Ar por Veículos Automotores (PROCONVE) e por Motociclos e Veículos Similares (PROMOT) e para puração da eficiência energética veicular, celebradas mediante Acordo de Cooperação Técnica</t>
  </si>
  <si>
    <t>Imprensa Oficial do Estado</t>
  </si>
  <si>
    <t>DECRETO Nº 48.062, DE 13 DE OUTUBRO DE 2020</t>
  </si>
  <si>
    <t>Altera o Decreto nº 43.508, de 8 de agosto de 2003, que
regulamenta a Lei nº 14.559, de 30 de dezembro de 2002,
que dispõe sobre a política estadual de desenvolvimento
sustentado da cadeia produtiva do algodão</t>
  </si>
  <si>
    <t>http://jornal.iof.mg.gov.br/xmlui/handle/123456789/239478</t>
  </si>
  <si>
    <t>https://www.in.gov.br/web/dou/-/portaria-n-2.428-de-13-de-outubro-de-2020-282479217</t>
  </si>
  <si>
    <t>https://www.in.gov.br/en/web/dou/-/decreto-n-10.517-de-13-de-outubro-de-2020-282662377</t>
  </si>
  <si>
    <t>https://www.in.gov.br/en/web/dou/-/resolucao-n-882-de-13-de-outubro-de-2020-282469455</t>
  </si>
  <si>
    <t>Altera a Portaria RFB nº 978, de 8 de junho de 2020,
que dispõe sobre o fornecimento de informações
para fins de análise para a concessão de créditos a
microempresas e empresas de pequeno porte.</t>
  </si>
  <si>
    <t>PORTARIA RFB nº 4.524, de 9 de outubro de 2020</t>
  </si>
  <si>
    <t>https://www.in.gov.br/en/web/dou/-/portaria-n-4.524-de-9-de-outubro-de-2020-282702650</t>
  </si>
  <si>
    <t>https://www.in.gov.br/en/web/dou/-/portaria-n-1.053-de-13-de-outubro-de-2020-282706557</t>
  </si>
  <si>
    <t>PORTARIA INSS Nº 1.053, DE 13 DE OUTUBRO DE 2020</t>
  </si>
  <si>
    <t>Prorroga a interrupção do bloqueio dos créditos dos benefícios por falta de realização da comprovação de vida.</t>
  </si>
  <si>
    <t>Aprova o Regulamento Operativo do Fundo de Terras
e da Reforma Agrária e do Subprograma de Combate
à Pobreza Rural.</t>
  </si>
  <si>
    <t>PORTARIA SAF/MAPA Nº 133, DE 15 DE OUTUBRO DE 2020</t>
  </si>
  <si>
    <t>https://www.in.gov.br/en/web/dou/-/portaria-n-133-de-15-de-outubro-de-2020-283217168</t>
  </si>
  <si>
    <t>Declara como áreas prioritárias para criação de unidades
de conservação e conservação da biodiversidade as áreas
identificadas como Cauaia, Serra da Lagoa Dourada e
Serra de Baldim e dá outras providências</t>
  </si>
  <si>
    <t>DECRETO Nº 48.063, DE 15 DE OUTUBRO DE 2020</t>
  </si>
  <si>
    <t>http://jornal.iof.mg.gov.br/xmlui/handle/123456789/239579</t>
  </si>
  <si>
    <t>De 24 a 30 de outubro de 2020</t>
  </si>
  <si>
    <t>De 31 de outubro a 06 de novembro de 2020</t>
  </si>
  <si>
    <t>Aprova a consolidação das Diretrizes do Comitê de Crise para a Supervisão e Monitoramento dos Impactos da Covid-19</t>
  </si>
  <si>
    <t>https://www.in.gov.br/en/web/dou/-/resolucao-n-13-de-19-de-outubro-de-2020-283732048</t>
  </si>
  <si>
    <t>RESOLUÇÃO COMITÊ DE CRISE/CC Nº 13, DE 19 DE OUTUBRO DE 2020</t>
  </si>
  <si>
    <t>Estende, temporariamente, à 2ª Seção de Julgamento, a competência para processar e julgar os recursos da Câmara Superior de Recursos Fiscais que versem sobre as matérias que especifica.</t>
  </si>
  <si>
    <t>PORTARIA CARF/ME Nº 22.564, DE 20 DE OUTUBRO DE 2020</t>
  </si>
  <si>
    <t>https://www.in.gov.br/en/web/dou/-/portaria-n-22.564-de-20-de-outubro-de-2020-283994704</t>
  </si>
  <si>
    <t>RESOLUÇÃO CONAMA/MMA Nº 500, DE 19 DE OUTUBRO DE 2020</t>
  </si>
  <si>
    <t>Declara a revogação das resoluções discriminadas neste ato.</t>
  </si>
  <si>
    <t>https://www.in.gov.br/web/dou/-/resolucao-conama/mma-n-500-de-19-de-outubro-de-2020-284006009</t>
  </si>
  <si>
    <t>De xx a xx de xxxxxx de 2020</t>
  </si>
  <si>
    <t>Altera a Portaria nº 447, de 25 de outubro de 2018, do extinto Ministério da Fazenda, que estabelece os prazos para cobrança administrativa no âmbito da Secretaria Especial da Receita Federal do Brasil do Ministério da Economia - RFB e para encaminhamento de créditos para fins de inscrição em dívida ativa da União pela Procuradoria-Geral da Fazenda Nacional - PGFN.</t>
  </si>
  <si>
    <t xml:space="preserve">PORTARIA ME Nº 353, DE 20 DE OUTUBRO DE 2020 </t>
  </si>
  <si>
    <t>PORTARIA SE/ME Nº 22.582, DE 20 DE OUTUBRO DE 2020</t>
  </si>
  <si>
    <t>https://www.in.gov.br/en/web/dou/-/portaria-se-n-22.582-de-20-de-outubro-de-2020-284431525</t>
  </si>
  <si>
    <t>Disciplina o procedimento e tramitação de demandas provenientes de órgãos de controle interno e externo no âmbito do Ministério da Economia.</t>
  </si>
  <si>
    <t>https://www.in.gov.br/en/web/dou/-/portaria-n-353-de-20-de-outubro-de-2020-284371895</t>
  </si>
  <si>
    <t>Dispõe sobre a conta do tipo poupança social digital; e
altera as Leis nos 13.982, de 2 de abril de 2020, e
14.058, de 17 de setembro de 2020.</t>
  </si>
  <si>
    <t>LEI Nº 14.075, DE 22 DE OUTUBRO DE 2020</t>
  </si>
  <si>
    <t>Dispõe sobre o cronograma de implantação do Sistema Simplificado de Escrituração Digital das Obrigações Previdenciárias, Trabalhistas e Fiscais (eSocial). (Processo nº 19964.112235/2020-35).</t>
  </si>
  <si>
    <t xml:space="preserve">Revoga a Portaria nº 205 de 03 de setembro de 2012 e aprova o Zoneamento Agrícola de Risco Climático para a cultura do milheto no Estado de Minas Gerais </t>
  </si>
  <si>
    <t>https://www.in.gov.br/web/dou/-/portaria-n-345-de-20-de-outubro-de-2020-284703461</t>
  </si>
  <si>
    <t>23/0</t>
  </si>
  <si>
    <t>PORTARIA SPA/MAPA Nº 345, DE 20 DE OUTUBRO DE 2020</t>
  </si>
  <si>
    <t>https://www.in.gov.br/web/dou/-/lei-n-14.075-de-22-de-outubro-de-2020-284690181</t>
  </si>
  <si>
    <t xml:space="preserve">PORTARIA CONJUNTA SEPRT/ME Nº 76, DE 22 DE OUTUBRO DE 2020 </t>
  </si>
  <si>
    <t>https://www.in.gov.br/en/web/dou/-/portaria-conjunta-n-76-de-22-de-outubro-de-2020-284694569</t>
  </si>
  <si>
    <t xml:space="preserve">RESOLUÇÃO CMN Nº 4.863, DE 23 DE OUTUBRO DE 2020 </t>
  </si>
  <si>
    <t>Dispensa a exigência de apresentação de coordenadas geodésicas, no âmbito do Programa Nacional de Fortalecimento da Agricultura Familiar (Pronaf), nas operações de crédito rural destinadas ao Microcrédito Produtivo Rural e ao atendimento de beneficiários da Reforma Agrária.</t>
  </si>
  <si>
    <t>Publica o Regimento Interno da Comissão Nacional para Redução das Emissões de Gases de Efeito Estufa Provenientes do Desmatamento e da Degradação Florestal, Conservação dos Estoques de Carbono Florestal, Manejo Sustentável de Florestas e Aumento de Estoques de Carbono Florestal - REDD+.</t>
  </si>
  <si>
    <t>https://www.in.gov.br/en/web/dou/-/portaria-n-544-de-26-de-outubro-de-2020-285005520</t>
  </si>
  <si>
    <t>PORTARIA Nº 544 MMA, DE 26 DE OUTUBRO DE 2020</t>
  </si>
  <si>
    <t>https://www.in.gov.br/web/dou/-/resolucao-cmn-n-4.863-de-23-de-outubro-de-2020-284733709</t>
  </si>
  <si>
    <t>Altera o Decreto nº 48.038, de 10 de setembro de 2020,
que cria a renda emergencial temporária destinada às famílias em situação de extrema pobreza, inscritas no Cadastro Único para Programas Sociais do Governo Federal – CadÚnico, nos termos da alínea ‘a’ do inciso I, do art. 12 da Lei nº 23.631, de 2 de abril de 2020</t>
  </si>
  <si>
    <t>http://jornal.iof.mg.gov.br/xmlui/handle/123456789/239949</t>
  </si>
  <si>
    <t>DECRETO Nº 48.066, DE 21 DE OUTUBRO DE 2020</t>
  </si>
  <si>
    <t>PORTARIA SEPT/ME Nº 22.677, DE 22 DE OUTUBRO DE 2020</t>
  </si>
  <si>
    <t>Aprova a nova redação da Norma Regulamentadora nº 31 - Segurança e Saúde no Trabalho na Agricultura, Pecuária, Silvicultura, Exploração Florestal e Aquicultura</t>
  </si>
  <si>
    <t>https://www.in.gov.br/en/web/dou/-/portaria-n-22.677-de-22-de-outubro-de-2020-285009351</t>
  </si>
  <si>
    <t>PORTARIA IMA Nº 2008, DE 28 DE OUTUBRO DE 2020.</t>
  </si>
  <si>
    <t>Prorrogação do prazo da Consulta Pública da Lista de Atos Normativos Afetos à Defesa Agropecuária</t>
  </si>
  <si>
    <t>http://jornal.iof.mg.gov.br/xmlui/handle/123456789/239988</t>
  </si>
  <si>
    <t>Aprova o Zoneamento Agrícola de Risco Climático para a cultura de cevada irrigada no Estado de Minas Gerais, ano-safra 2020/2021</t>
  </si>
  <si>
    <t>Aprova o protocolo privado proposto pela Associação Brasileira de Indústrias Frigoríficas de Equídeos - ABIFE que cria o Sistema de Rastreabilidade de Equídeos (SISRE).</t>
  </si>
  <si>
    <t>Altera as portarias nº 1503/2015, nº 1884/2018 e nº 1537/2015 que estabelecem procedimentos para os vazios sanitários de soja, algodão e feijão no estado de Minas Gerais</t>
  </si>
  <si>
    <t>http://jornal.iof.mg.gov.br/xmlui/handle/123456789/240055?paginaCorrente=01&amp;posicaoPagCorrente=240051&amp;linkBase=http%3A%2F%2Fjornal.iof.mg.gov.br%3A80%2Fxmlui%2Fhandle%2F123456789%2F&amp;totalPaginas=50&amp;paginaDestino=5&amp;indice=0</t>
  </si>
  <si>
    <t>PORTARIA IMA Nº 2009, DE 29 DE OUTUBRO DE 2020</t>
  </si>
  <si>
    <t>https://www.in.gov.br/en/web/dou/-/portaria-n-162-de-26-de-outubro-de-2020-285642280</t>
  </si>
  <si>
    <t xml:space="preserve">PORTARIA DAS/MAPA Nº 162, DE 26 DE OUTUBRO DE 2020 </t>
  </si>
  <si>
    <t>https://www.in.gov.br/en/web/dou/-/portaria-n-353-de-28-de-outubro-de-2020-285658076</t>
  </si>
  <si>
    <t xml:space="preserve">PORTARIA SPA/MAPA Nº 353, DE 28 DE OUTUBRO DE 2020 </t>
  </si>
  <si>
    <t>De 07 a 13 de novembro de 2020</t>
  </si>
  <si>
    <t>De 14 a 20 de novembro de 2020</t>
  </si>
  <si>
    <t>ATO DO PRESIDENTE DA MESA DO CONGRESSO NACIONAL Nº 139, DE 2020 O PRESIDENTE DA MESA DO CONGRESSO NACIONAL</t>
  </si>
  <si>
    <t>Prorrogação por 60 dias da Medida Provisória Nº 1.000, de 02 de setembro de 2020</t>
  </si>
  <si>
    <t>Valores mínimos dos índices ou características por raça ou composição racial apresentados pela Associação Nacional de Criadores Herd-Book Collares para inscrição de reprodutores em centros de coleta e processamento de sêmen - CCPS.</t>
  </si>
  <si>
    <t>Aprova o Zoneamento Agrícola de Risco Climático para a cultura de aveia irrigada no Estado de Minas Gerais, ano-safra 2020/2021</t>
  </si>
  <si>
    <t>Aprovar o Zoneamento Agrícola de Risco Climático para a cultura de aveia de sequeiro no Estado de Minas Gerais, ano-safra 2020/2021</t>
  </si>
  <si>
    <t xml:space="preserve">Dispõe sobre a regularização dos Benefícios de
Prestação Continuada com status de suspensos ou
cessados por não inclusão do beneficiário no
Cadastro Único, no período de enfrentamento da
emergência de saúde pública de importância
internacional decorrente do coronavírus (COVID-19)
</t>
  </si>
  <si>
    <t xml:space="preserve">Regulamenta os procedimentos para análise e aprovação
do Plano de Ação de Emergência – PAE, estabelecido no
art. 9º da Lei nº 23.291, de 25 de fevereiro de 2019, que
instituiu a Política Estadual de Segurança de Barragens
</t>
  </si>
  <si>
    <t>DECRETO Nº 48.078, DE 5 DE NOVEMBRO DE 2020</t>
  </si>
  <si>
    <t xml:space="preserve">Regulamenta a delegação dos serviços onerosos de medição, demarcação, elaboração de planta e memorial descritivo da terra devoluta ou pública rural do Estado e o valor e a forma de pagamento, pelo beneficiário da sua alienação ou concessão, nos termos do § 2º do art. 8º e do art. 13 da Lei nº 11.020, de 8 de janeiro de 1993.
</t>
  </si>
  <si>
    <t>DECRETO Nº 48.076, DE 5 DE NOVEMBRO DE 2020.</t>
  </si>
  <si>
    <t>https://www.in.gov.br/web/dou/-/instrucao-normativa-n-106-de-27-de-outubro-de-2020-285713569</t>
  </si>
  <si>
    <t xml:space="preserve">INSTRUÇÃO NORMATIVA DAS/MAPA Nº 106, DE 27 DE OUTUBRO DE 2020 </t>
  </si>
  <si>
    <t>https://www.in.gov.br/web/dou/-/portaria-n-362-de-29-de-outubro-de-2020-285780917</t>
  </si>
  <si>
    <t xml:space="preserve">PORTARIA SPA/MAPA Nº 362, DE 29 DE OUTUBRO DE 2020 </t>
  </si>
  <si>
    <t>https://www.in.gov.br/web/dou/-/portaria-n-365-de-29-de-outubro-de-2020-285775125</t>
  </si>
  <si>
    <t xml:space="preserve">PORTARIA SPA/MAPA Nº 365, DE 29 DE OUTUBRO DE 2020 </t>
  </si>
  <si>
    <t>https://www.in.gov.br/web/dou/-/ato-do-presidente-da-mesa-do-congresso-nacional-n-139-de-2020-285750528</t>
  </si>
  <si>
    <t>https://www.in.gov.br/web/dou/-/portaria-n-1.130-de-3-de-novembro-de-2020-286398222</t>
  </si>
  <si>
    <t>PORTARIA INSS/ME Nº 1.130, DE 3 DE NOVEMBRO DE 2020</t>
  </si>
  <si>
    <t>http://jornal.iof.mg.gov.br/xmlui/handle/123456789/240272</t>
  </si>
  <si>
    <t>http://jornal.iof.mg.gov.br/xmlui/handle/123456789/240273</t>
  </si>
  <si>
    <t>Aprova o Regimento Interno do Conselho Deliberativo da Política do Café - CDPC.</t>
  </si>
  <si>
    <t>PORTARIA MAPA Nº 345, DE 6 DE NOVEMBRO DE 2020</t>
  </si>
  <si>
    <t>https://www.in.gov.br/en/web/dou/-/portaria-n-345-de-6-de-novembro-de-2020-286952321</t>
  </si>
  <si>
    <t>Aprova o Regimento Interno do Comitê Técnico do Conselho Deliberativo da Política do Café - CTCDPC.</t>
  </si>
  <si>
    <t>PORTARIA MAPA Nº 346, DE 6 DE NOVEMBRO DE 2020</t>
  </si>
  <si>
    <t>https://www.in.gov.br/en/web/dou/-/portaria-n-346-de-6-de-novembro-de-2020-286952096</t>
  </si>
  <si>
    <t>LEI Nº 14.020, DE 6 DE JULHO DE 2020</t>
  </si>
  <si>
    <t>https://www.in.gov.br/en/web/dou/-/lei-n-14.020-de-6-de-julho-de-2020-286950160</t>
  </si>
  <si>
    <t>Institui o Programa Emergencial de Manutenção do Emprego e da Renda; dispõe sobre medidas complementares para enfrentamento do estado de calamidade pública reconhecido pelo Decreto Legislativo nº 6, de 20 de março de 2020, e da emergência de saúde pública de importância internacional decorrente do coronavírus, de que trata a Lei nº 13.979, de 6 de fevereiro de 2020; (...) e dá outras providências.</t>
  </si>
  <si>
    <t>Imprensa Nacional: Edição Extra</t>
  </si>
  <si>
    <t xml:space="preserve">Altera a vigência da Instrução Normativa MAPA nº
28, de 22 de abril de 2020
</t>
  </si>
  <si>
    <t>INSTRUÇÃO NORMATIVA MAPA Nº 62, DE 10 DE NOVEMBRO DE 2020</t>
  </si>
  <si>
    <t>https://www.in.gov.br/web/dou/-/instrucao-normativa-n-62-de-10-de-novembro-de-2020-288022830</t>
  </si>
  <si>
    <t>INSTRUÇÃO NORMATIVA NO 61, DE 16 DE NOVEMBRO DE 2020.</t>
  </si>
  <si>
    <t>Estabelecer, em todo o território nacional, o Regulamento para enquadramento dos produtos cárneos e artesanais, necessário à concessão do selo ARTE, na forma desta Instrução Normativa.</t>
  </si>
  <si>
    <t>https://www.in.gov.br/en/web/dou/-/instrucao-normativa-no-61-de-16-de-novembro-de-2020.-288997564</t>
  </si>
  <si>
    <t>RESOLUÇÃO BCB Nº 41, DE 18 DE NOVEMBRO DE 2020</t>
  </si>
  <si>
    <t>Revoga a Circular nº 3.796, de 16 de junho de 2016, que estabelece procedimentos a serem observados pelas instituições financeiras integrantes do Sistema Nacional de Crédito Rural (SNCR) na contratação e na fiscalização de operações de crédito rural.</t>
  </si>
  <si>
    <t>https://www.in.gov.br/en/web/dou/-/resolucao-bcb-n-41-de-18-de-novembro-de-2020-289516425</t>
  </si>
  <si>
    <t>De 21 a 27 de novembro de 2020</t>
  </si>
  <si>
    <t>Obter subsídios para fomentar abertura de discussão sobre a regulamentação de Protocolos Privados no âmbito do Sistema Unificado de Atenção à Sanidade Agropecuária.</t>
  </si>
  <si>
    <t>https://www.in.gov.br/en/web/dou/-/portaria-n-165-de-18-de-novembro-de-2020-289537247</t>
  </si>
  <si>
    <t>PORTARIA SDA/MAPA Nº 165, DE 18 DE NOVEMBRO DE 2020</t>
  </si>
  <si>
    <t>Dispõe sobre a confirmação da concessão do auxílio por incapacidade temporária (auxílio doença), requerido com fundamento no art. 4º da Lei nº 13.982, de 2 de abril de 2020. (Processo nº 14021.134008/2020-97).</t>
  </si>
  <si>
    <t>PORTARIA CONJUNTA SP/SEPRT/ME Nº 84, DE 20 DE NOVEMBRO DE 2020</t>
  </si>
  <si>
    <t>https://www.in.gov.br/en/web/dou/-/portaria-conjunta-n-84-de-20-de-novembro-de-2020-289535624</t>
  </si>
  <si>
    <t>Dispõe sobre a Declaração do Imposto sobre a Renda Retido na Fonte (Dirf).</t>
  </si>
  <si>
    <t>INSTRUÇÃO NORMATIVA Nº 1.990, DE 18 DE NOVEMBRO DE 2020</t>
  </si>
  <si>
    <t>https://www.in.gov.br/web/dou/-/instrucao-normativa-n-1.990-de-18-de-novembro-de-2020-289584246</t>
  </si>
  <si>
    <t>RESOLUÇÃO SEAPA Nº 047/2020, 23 DE NOVEMBRO DE 2020.</t>
  </si>
  <si>
    <t>Indica técnico responsável pela coordenação estadual do Programa Mineiro de Incentivo à Cultura do Algodão - PROALMINAS, e designa membros para compor o Conselho Gestor do Programa</t>
  </si>
  <si>
    <t>http://jornal.iof.mg.gov.br/xmlui/handle/123456789/241118?paginaCorrente=01&amp;posicaoPagCorrente=241116&amp;linkBase=http%3A%2F%2Fjornal.iof.mg.gov.br%3A80%2Fxmlui%2Fhandle%2F123456789%2F&amp;totalPaginas=64&amp;paginaDestino=3&amp;indice=0</t>
  </si>
  <si>
    <t>Dispõe sobre os processos de autorização para intervenção ambiental no âmbito do Estado de Minas Gerais e dá outras providências</t>
  </si>
  <si>
    <t>RESOLUÇÃO CONJUNTA SEMAD/IEF Nº 3.022, DE 19 DE NOVEMBRO DE 2020</t>
  </si>
  <si>
    <t>http://jornal.iof.mg.gov.br/xmlui/handle/123456789/241125?paginaCorrente=03&amp;posicaoPagCorrente=241118&amp;linkBase=http%3A%2F%2Fjornal.iof.mg.gov.br%3A80%2Fxmlui%2Fhandle%2F123456789%2F&amp;totalPaginas=64&amp;paginaDestino=10&amp;indice=0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</si>
</sst>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 dd/mm/yyyy"/>
  </numFmts>
  <fonts count="11" x14ac:knownFonts="1">
    <font>
      <sz val="11"/>
      <color theme="1"/>
      <name val="Calibri"/>
      <family val="2"/>
      <scheme val="minor"/>
    </font>
    <font>
      <u/>
      <sz val="11"/>
      <color theme="10"/>
      <name val="Calibri"/>
      <family val="2"/>
      <scheme val="minor"/>
    </font>
    <font>
      <b/>
      <sz val="14"/>
      <color theme="1"/>
      <name val="Calibri"/>
      <family val="2"/>
      <scheme val="minor"/>
    </font>
    <font>
      <b/>
      <sz val="14"/>
      <color theme="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sz val="22"/>
      <color theme="0"/>
      <name val="Calibri"/>
      <family val="2"/>
      <scheme val="minor"/>
    </font>
    <font>
      <b/>
      <i/>
      <sz val="22"/>
      <color theme="0"/>
      <name val="Calibri"/>
      <family val="2"/>
      <scheme val="minor"/>
    </font>
    <font>
      <b/>
      <i/>
      <sz val="24"/>
      <color theme="3" tint="-0.249977111117893"/>
      <name val="Calibri"/>
      <family val="2"/>
      <scheme val="minor"/>
    </font>
    <font>
      <sz val="14"/>
      <color theme="3" tint="-0.249977111117893"/>
      <name val="Calibri"/>
      <family val="2"/>
      <scheme val="minor"/>
    </font>
  </fonts>
  <fills count="6">
    <fill>
      <patternFill patternType="none"/>
    </fill>
    <fill>
      <patternFill patternType="gray125"/>
    </fill>
    <fill>
      <patternFill patternType="solid">
        <fgColor theme="9"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39997558519241921"/>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0" fillId="0" borderId="0" xfId="0" applyAlignment="1">
      <alignment horizontal="left" vertical="center" wrapText="1"/>
    </xf>
    <xf numFmtId="0" fontId="1" fillId="0" borderId="0" xfId="1" applyAlignment="1">
      <alignment horizontal="left" vertical="center" wrapText="1"/>
    </xf>
    <xf numFmtId="0" fontId="2" fillId="0" borderId="0" xfId="0" applyFont="1" applyAlignment="1">
      <alignment horizontal="center"/>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horizontal="center" vertical="center" wrapText="1"/>
    </xf>
    <xf numFmtId="0" fontId="5" fillId="4" borderId="0" xfId="0" applyFont="1" applyFill="1"/>
    <xf numFmtId="0" fontId="4" fillId="0" borderId="0" xfId="0" applyFont="1" applyAlignment="1">
      <alignment horizontal="left" vertical="center" wrapText="1"/>
    </xf>
    <xf numFmtId="0" fontId="6" fillId="0" borderId="0" xfId="0" applyFont="1" applyAlignment="1">
      <alignment horizontal="center"/>
    </xf>
    <xf numFmtId="0" fontId="0" fillId="0" borderId="0" xfId="0" applyAlignment="1">
      <alignment horizontal="center"/>
    </xf>
    <xf numFmtId="0" fontId="3" fillId="2" borderId="0" xfId="0" applyFont="1" applyFill="1" applyAlignment="1">
      <alignment vertical="center"/>
    </xf>
    <xf numFmtId="0" fontId="3" fillId="2" borderId="0" xfId="0" applyFont="1" applyFill="1" applyAlignment="1">
      <alignment horizontal="left" vertical="center"/>
    </xf>
    <xf numFmtId="0" fontId="8" fillId="3" borderId="0" xfId="0" applyFont="1" applyFill="1" applyAlignment="1">
      <alignment horizontal="center" vertical="center" wrapText="1"/>
    </xf>
    <xf numFmtId="0" fontId="7" fillId="3" borderId="0" xfId="0" applyFont="1" applyFill="1" applyAlignment="1">
      <alignment horizontal="center" vertical="center"/>
    </xf>
    <xf numFmtId="0" fontId="9" fillId="5" borderId="0" xfId="0" applyFont="1" applyFill="1" applyAlignment="1">
      <alignment horizontal="center" vertical="top"/>
    </xf>
    <xf numFmtId="0" fontId="10" fillId="5" borderId="0" xfId="0" applyFont="1" applyFill="1" applyAlignment="1">
      <alignment horizontal="center" vertical="top"/>
    </xf>
  </cellXfs>
  <cellStyles count="2">
    <cellStyle name="Hiperlink" xfId="1" builtinId="8"/>
    <cellStyle name="Normal" xfId="0" builtinId="0"/>
  </cellStyles>
  <dxfs count="145">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alignment horizontal="center" vertical="center" textRotation="0" wrapText="1"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font>
        <b/>
      </font>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font>
        <b/>
      </font>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font>
        <b/>
      </font>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numFmt numFmtId="164" formatCode="ddd\,\ dd/mm/yyyy"/>
    </dxf>
    <dxf>
      <alignment horizontal="left" vertical="center" textRotation="0" wrapText="1" indent="0" justifyLastLine="0" shrinkToFit="0" readingOrder="0"/>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3" name="Image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6</xdr:col>
      <xdr:colOff>9524</xdr:colOff>
      <xdr:row>1</xdr:row>
      <xdr:rowOff>57149</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4" y="0"/>
          <a:ext cx="10848975" cy="1733549"/>
        </a:xfrm>
        <a:prstGeom prst="rect">
          <a:avLst/>
        </a:prstGeom>
      </xdr:spPr>
    </xdr:pic>
    <xdr:clientData/>
  </xdr:twoCellAnchor>
</xdr:wsDr>
</file>

<file path=xl/tables/table1.xml><?xml version="1.0" encoding="utf-8"?>
<table xmlns="http://schemas.openxmlformats.org/spreadsheetml/2006/main" id="1" name="TabGeral" displayName="TabGeral" ref="B7:F11" totalsRowCount="1" headerRowDxfId="144">
  <autoFilter ref="B7:F10"/>
  <tableColumns count="5">
    <tableColumn id="1" name="Assunto" totalsRowLabel="Total de notícias"/>
    <tableColumn id="5" name="Tipo" dataDxfId="143"/>
    <tableColumn id="2" name="Link"/>
    <tableColumn id="3" name="Data Publicação" dataDxfId="142"/>
    <tableColumn id="4" name="Fonte" totalsRowFunction="count"/>
  </tableColumns>
  <tableStyleInfo name="TableStyleLight14" showFirstColumn="0" showLastColumn="0" showRowStripes="1" showColumnStripes="0"/>
</table>
</file>

<file path=xl/tables/table10.xml><?xml version="1.0" encoding="utf-8"?>
<table xmlns="http://schemas.openxmlformats.org/spreadsheetml/2006/main" id="10" name="TabMeioAmb711" displayName="TabMeioAmb711" ref="B18:F20" totalsRowCount="1" headerRowDxfId="117">
  <autoFilter ref="B18:F19"/>
  <tableColumns count="5">
    <tableColumn id="1" name="Assunto" totalsRowLabel="Total de notícias"/>
    <tableColumn id="5" name="Tipo" dataDxfId="116"/>
    <tableColumn id="2" name="Link"/>
    <tableColumn id="3" name="Data Publicação" dataDxfId="115"/>
    <tableColumn id="4" name="Fonte" totalsRowFunction="count"/>
  </tableColumns>
  <tableStyleInfo name="TableStyleLight14" showFirstColumn="0" showLastColumn="0" showRowStripes="1" showColumnStripes="0"/>
</table>
</file>

<file path=xl/tables/table11.xml><?xml version="1.0" encoding="utf-8"?>
<table xmlns="http://schemas.openxmlformats.org/spreadsheetml/2006/main" id="12" name="TabTrabalhista913" displayName="TabTrabalhista913" ref="B25:F28" totalsRowCount="1" headerRowDxfId="114">
  <autoFilter ref="B25:F27"/>
  <tableColumns count="5">
    <tableColumn id="1" name="Assunto" totalsRowLabel="Total de notícias"/>
    <tableColumn id="5" name="Tipo" dataDxfId="113"/>
    <tableColumn id="2" name="Link"/>
    <tableColumn id="3" name="Data Publicação" dataDxfId="112"/>
    <tableColumn id="4" name="Fonte" totalsRowFunction="count"/>
  </tableColumns>
  <tableStyleInfo name="TableStyleLight14" showFirstColumn="0" showLastColumn="0" showRowStripes="1" showColumnStripes="0"/>
</table>
</file>

<file path=xl/tables/table12.xml><?xml version="1.0" encoding="utf-8"?>
<table xmlns="http://schemas.openxmlformats.org/spreadsheetml/2006/main" id="13" name="TabGeral61014" displayName="TabGeral61014" ref="B7:F12" totalsRowCount="1" headerRowDxfId="111">
  <autoFilter ref="B7:F11"/>
  <tableColumns count="5">
    <tableColumn id="1" name="Assunto" totalsRowLabel="Total de notícias"/>
    <tableColumn id="5" name="Tipo" dataDxfId="110"/>
    <tableColumn id="2" name="Link"/>
    <tableColumn id="3" name="Data Publicação" dataDxfId="109"/>
    <tableColumn id="4" name="Fonte" totalsRowFunction="count"/>
  </tableColumns>
  <tableStyleInfo name="TableStyleLight14" showFirstColumn="0" showLastColumn="0" showRowStripes="1" showColumnStripes="0"/>
</table>
</file>

<file path=xl/tables/table13.xml><?xml version="1.0" encoding="utf-8"?>
<table xmlns="http://schemas.openxmlformats.org/spreadsheetml/2006/main" id="14" name="TabMeioAmb71115" displayName="TabMeioAmb71115" ref="B17:F19" totalsRowCount="1" headerRowDxfId="108">
  <autoFilter ref="B17:F18"/>
  <tableColumns count="5">
    <tableColumn id="1" name="Assunto" totalsRowLabel="Total de notícias"/>
    <tableColumn id="5" name="Tipo" dataDxfId="107"/>
    <tableColumn id="2" name="Link" dataCellStyle="Hiperlink"/>
    <tableColumn id="3" name="Data Publicação" dataDxfId="106"/>
    <tableColumn id="4" name="Fonte" totalsRowFunction="count"/>
  </tableColumns>
  <tableStyleInfo name="TableStyleLight14" showFirstColumn="0" showLastColumn="0" showRowStripes="1" showColumnStripes="0"/>
</table>
</file>

<file path=xl/tables/table14.xml><?xml version="1.0" encoding="utf-8"?>
<table xmlns="http://schemas.openxmlformats.org/spreadsheetml/2006/main" id="15" name="TabTributário81216" displayName="TabTributário81216" ref="B24:F27" totalsRowCount="1" headerRowDxfId="105">
  <autoFilter ref="B24:F26"/>
  <tableColumns count="5">
    <tableColumn id="1" name="Assunto" totalsRowLabel="Total de notícias"/>
    <tableColumn id="5" name="Tipo" dataDxfId="104"/>
    <tableColumn id="2" name="Link"/>
    <tableColumn id="3" name="Data Publicação" dataDxfId="103"/>
    <tableColumn id="4" name="Fonte" totalsRowFunction="count"/>
  </tableColumns>
  <tableStyleInfo name="TableStyleLight14" showFirstColumn="0" showLastColumn="0" showRowStripes="1" showColumnStripes="0"/>
</table>
</file>

<file path=xl/tables/table15.xml><?xml version="1.0" encoding="utf-8"?>
<table xmlns="http://schemas.openxmlformats.org/spreadsheetml/2006/main" id="16" name="TabTrabalhista91317" displayName="TabTrabalhista91317" ref="B32:F35" totalsRowCount="1" headerRowDxfId="102">
  <autoFilter ref="B32:F34"/>
  <tableColumns count="5">
    <tableColumn id="1" name="Assunto" totalsRowLabel="Total de notícias"/>
    <tableColumn id="5" name="Tipo" dataDxfId="101"/>
    <tableColumn id="2" name="Link"/>
    <tableColumn id="3" name="Data Publicação" dataDxfId="100"/>
    <tableColumn id="4" name="Fonte" totalsRowFunction="count"/>
  </tableColumns>
  <tableStyleInfo name="TableStyleLight14" showFirstColumn="0" showLastColumn="0" showRowStripes="1" showColumnStripes="0"/>
</table>
</file>

<file path=xl/tables/table16.xml><?xml version="1.0" encoding="utf-8"?>
<table xmlns="http://schemas.openxmlformats.org/spreadsheetml/2006/main" id="11" name="TabGeral6102612" displayName="TabGeral6102612" ref="B7:F13" totalsRowCount="1" headerRowDxfId="99">
  <autoFilter ref="B7:F12"/>
  <tableColumns count="5">
    <tableColumn id="1" name="Assunto" totalsRowLabel="Total de notícias"/>
    <tableColumn id="5" name="Tipo" dataDxfId="98"/>
    <tableColumn id="2" name="Link"/>
    <tableColumn id="3" name="Data Publicação" dataDxfId="97"/>
    <tableColumn id="4" name="Fonte" totalsRowFunction="count" dataDxfId="96"/>
  </tableColumns>
  <tableStyleInfo name="TableStyleLight14" showFirstColumn="0" showLastColumn="0" showRowStripes="1" showColumnStripes="0"/>
</table>
</file>

<file path=xl/tables/table17.xml><?xml version="1.0" encoding="utf-8"?>
<table xmlns="http://schemas.openxmlformats.org/spreadsheetml/2006/main" id="17" name="TabMeioAmb7112718" displayName="TabMeioAmb7112718" ref="B18:F21" totalsRowCount="1" headerRowDxfId="95">
  <autoFilter ref="B18:F20"/>
  <tableColumns count="5">
    <tableColumn id="1" name="Assunto" totalsRowLabel="Total de notícias"/>
    <tableColumn id="5" name="Tipo" dataDxfId="94"/>
    <tableColumn id="2" name="Link"/>
    <tableColumn id="3" name="Data Publicação" dataDxfId="93"/>
    <tableColumn id="4" name="Fonte" totalsRowFunction="count"/>
  </tableColumns>
  <tableStyleInfo name="TableStyleLight14" showFirstColumn="0" showLastColumn="0" showRowStripes="1" showColumnStripes="0"/>
</table>
</file>

<file path=xl/tables/table18.xml><?xml version="1.0" encoding="utf-8"?>
<table xmlns="http://schemas.openxmlformats.org/spreadsheetml/2006/main" id="18" name="TabTributário8122819" displayName="TabTributário8122819" ref="B26:F29" totalsRowCount="1" headerRowDxfId="92">
  <autoFilter ref="B26:F28"/>
  <tableColumns count="5">
    <tableColumn id="1" name="Assunto" totalsRowLabel="Total de notícias"/>
    <tableColumn id="5" name="Tipo" dataDxfId="91"/>
    <tableColumn id="2" name="Link"/>
    <tableColumn id="3" name="Data Publicação" dataDxfId="90"/>
    <tableColumn id="4" name="Fonte" totalsRowFunction="count"/>
  </tableColumns>
  <tableStyleInfo name="TableStyleLight14" showFirstColumn="0" showLastColumn="0" showRowStripes="1" showColumnStripes="0"/>
</table>
</file>

<file path=xl/tables/table19.xml><?xml version="1.0" encoding="utf-8"?>
<table xmlns="http://schemas.openxmlformats.org/spreadsheetml/2006/main" id="19" name="TabTrabalhista9132920" displayName="TabTrabalhista9132920" ref="B34:F36" totalsRowCount="1" headerRowDxfId="89">
  <autoFilter ref="B34:F35"/>
  <tableColumns count="5">
    <tableColumn id="1" name="Assunto" totalsRowLabel="Total de notícias"/>
    <tableColumn id="5" name="Tipo" dataDxfId="88"/>
    <tableColumn id="2" name="Link"/>
    <tableColumn id="3" name="Data Publicação" dataDxfId="87"/>
    <tableColumn id="4" name="Fonte" totalsRowFunction="count"/>
  </tableColumns>
  <tableStyleInfo name="TableStyleLight14" showFirstColumn="0" showLastColumn="0" showRowStripes="1" showColumnStripes="0"/>
</table>
</file>

<file path=xl/tables/table2.xml><?xml version="1.0" encoding="utf-8"?>
<table xmlns="http://schemas.openxmlformats.org/spreadsheetml/2006/main" id="2" name="TabMeioAmb" displayName="TabMeioAmb" ref="B16:F19" totalsRowCount="1" headerRowDxfId="141">
  <autoFilter ref="B16:F18"/>
  <tableColumns count="5">
    <tableColumn id="1" name="Assunto" totalsRowLabel="Total de notícias"/>
    <tableColumn id="5" name="Tipo" dataDxfId="140"/>
    <tableColumn id="2" name="Link"/>
    <tableColumn id="3" name="Data Publicação" dataDxfId="139"/>
    <tableColumn id="4" name="Fonte" totalsRowFunction="count"/>
  </tableColumns>
  <tableStyleInfo name="TableStyleLight14" showFirstColumn="0" showLastColumn="0" showRowStripes="1" showColumnStripes="0"/>
</table>
</file>

<file path=xl/tables/table20.xml><?xml version="1.0" encoding="utf-8"?>
<table xmlns="http://schemas.openxmlformats.org/spreadsheetml/2006/main" id="20" name="TabGeral610261221" displayName="TabGeral610261221" ref="B7:F10" totalsRowCount="1" headerRowDxfId="86">
  <autoFilter ref="B7:F9"/>
  <tableColumns count="5">
    <tableColumn id="1" name="Assunto" totalsRowLabel="Total de notícias"/>
    <tableColumn id="5" name="Tipo" dataDxfId="85"/>
    <tableColumn id="2" name="Link"/>
    <tableColumn id="3" name="Data Publicação" dataDxfId="84"/>
    <tableColumn id="4" name="Fonte" totalsRowFunction="count"/>
  </tableColumns>
  <tableStyleInfo name="TableStyleLight14" showFirstColumn="0" showLastColumn="0" showRowStripes="1" showColumnStripes="0"/>
</table>
</file>

<file path=xl/tables/table21.xml><?xml version="1.0" encoding="utf-8"?>
<table xmlns="http://schemas.openxmlformats.org/spreadsheetml/2006/main" id="24" name="TabGeral6102625" displayName="TabGeral6102625" ref="B7:F10" totalsRowCount="1" headerRowDxfId="83">
  <autoFilter ref="B7:F9"/>
  <tableColumns count="5">
    <tableColumn id="1" name="Assunto" totalsRowLabel="Total de notícias"/>
    <tableColumn id="5" name="Tipo" dataDxfId="82"/>
    <tableColumn id="2" name="Link"/>
    <tableColumn id="3" name="Data Publicação" dataDxfId="81"/>
    <tableColumn id="4" name="Fonte" totalsRowFunction="count"/>
  </tableColumns>
  <tableStyleInfo name="TableStyleLight14" showFirstColumn="0" showLastColumn="0" showRowStripes="1" showColumnStripes="0"/>
</table>
</file>

<file path=xl/tables/table22.xml><?xml version="1.0" encoding="utf-8"?>
<table xmlns="http://schemas.openxmlformats.org/spreadsheetml/2006/main" id="29" name="TabMeioAmb7112730" displayName="TabMeioAmb7112730" ref="B15:F18" totalsRowCount="1" headerRowDxfId="80">
  <autoFilter ref="B15:F17"/>
  <tableColumns count="5">
    <tableColumn id="1" name="Assunto" totalsRowLabel="Total de notícias"/>
    <tableColumn id="5" name="Tipo" dataDxfId="79"/>
    <tableColumn id="2" name="Link"/>
    <tableColumn id="3" name="Data Publicação" dataDxfId="78"/>
    <tableColumn id="4" name="Fonte" totalsRowFunction="count"/>
  </tableColumns>
  <tableStyleInfo name="TableStyleLight14" showFirstColumn="0" showLastColumn="0" showRowStripes="1" showColumnStripes="0"/>
</table>
</file>

<file path=xl/tables/table23.xml><?xml version="1.0" encoding="utf-8"?>
<table xmlns="http://schemas.openxmlformats.org/spreadsheetml/2006/main" id="30" name="TabTributário8122831" displayName="TabTributário8122831" ref="B23:F25" totalsRowCount="1" headerRowDxfId="77">
  <autoFilter ref="B23:F24"/>
  <tableColumns count="5">
    <tableColumn id="1" name="Assunto" totalsRowLabel="Total de notícias"/>
    <tableColumn id="5" name="Tipo" dataDxfId="76"/>
    <tableColumn id="2" name="Link"/>
    <tableColumn id="3" name="Data Publicação" dataDxfId="75"/>
    <tableColumn id="4" name="Fonte" totalsRowFunction="count"/>
  </tableColumns>
  <tableStyleInfo name="TableStyleLight14" showFirstColumn="0" showLastColumn="0" showRowStripes="1" showColumnStripes="0"/>
</table>
</file>

<file path=xl/tables/table24.xml><?xml version="1.0" encoding="utf-8"?>
<table xmlns="http://schemas.openxmlformats.org/spreadsheetml/2006/main" id="31" name="TabTrabalhista9132932" displayName="TabTrabalhista9132932" ref="B30:F32" totalsRowCount="1" headerRowDxfId="74">
  <autoFilter ref="B30:F31"/>
  <tableColumns count="5">
    <tableColumn id="1" name="Assunto" totalsRowLabel="Total de notícias"/>
    <tableColumn id="5" name="Tipo" dataDxfId="73"/>
    <tableColumn id="2" name="Link"/>
    <tableColumn id="3" name="Data Publicação" dataDxfId="72"/>
    <tableColumn id="4" name="Fonte" totalsRowFunction="count"/>
  </tableColumns>
  <tableStyleInfo name="TableStyleLight14" showFirstColumn="0" showLastColumn="0" showRowStripes="1" showColumnStripes="0"/>
</table>
</file>

<file path=xl/tables/table25.xml><?xml version="1.0" encoding="utf-8"?>
<table xmlns="http://schemas.openxmlformats.org/spreadsheetml/2006/main" id="32" name="TabGeral6102633" displayName="TabGeral6102633" ref="B7:F10" totalsRowCount="1" headerRowDxfId="71">
  <autoFilter ref="B7:F9"/>
  <tableColumns count="5">
    <tableColumn id="1" name="Assunto" totalsRowLabel="Total de notícias"/>
    <tableColumn id="5" name="Tipo" dataDxfId="70"/>
    <tableColumn id="2" name="Link"/>
    <tableColumn id="3" name="Data Publicação" dataDxfId="69"/>
    <tableColumn id="4" name="Fonte" totalsRowFunction="count"/>
  </tableColumns>
  <tableStyleInfo name="TableStyleLight14" showFirstColumn="0" showLastColumn="0" showRowStripes="1" showColumnStripes="0"/>
</table>
</file>

<file path=xl/tables/table26.xml><?xml version="1.0" encoding="utf-8"?>
<table xmlns="http://schemas.openxmlformats.org/spreadsheetml/2006/main" id="33" name="TabMeioAmb7112734" displayName="TabMeioAmb7112734" ref="B15:F18" totalsRowCount="1" headerRowDxfId="68">
  <autoFilter ref="B15:F17"/>
  <tableColumns count="5">
    <tableColumn id="1" name="Assunto" totalsRowLabel="Total de notícias"/>
    <tableColumn id="5" name="Tipo" dataDxfId="67"/>
    <tableColumn id="2" name="Link"/>
    <tableColumn id="3" name="Data Publicação" dataDxfId="66"/>
    <tableColumn id="4" name="Fonte" totalsRowFunction="count"/>
  </tableColumns>
  <tableStyleInfo name="TableStyleLight14" showFirstColumn="0" showLastColumn="0" showRowStripes="1" showColumnStripes="0"/>
</table>
</file>

<file path=xl/tables/table27.xml><?xml version="1.0" encoding="utf-8"?>
<table xmlns="http://schemas.openxmlformats.org/spreadsheetml/2006/main" id="34" name="TabTributário8122835" displayName="TabTributário8122835" ref="B23:F26" totalsRowCount="1" headerRowDxfId="65">
  <autoFilter ref="B23:F25"/>
  <tableColumns count="5">
    <tableColumn id="1" name="Assunto" totalsRowLabel="Total de notícias"/>
    <tableColumn id="5" name="Tipo" dataDxfId="64"/>
    <tableColumn id="2" name="Link"/>
    <tableColumn id="3" name="Data Publicação" dataDxfId="63"/>
    <tableColumn id="4" name="Fonte" totalsRowFunction="count"/>
  </tableColumns>
  <tableStyleInfo name="TableStyleLight14" showFirstColumn="0" showLastColumn="0" showRowStripes="1" showColumnStripes="0"/>
</table>
</file>

<file path=xl/tables/table28.xml><?xml version="1.0" encoding="utf-8"?>
<table xmlns="http://schemas.openxmlformats.org/spreadsheetml/2006/main" id="35" name="TabTrabalhista9132936" displayName="TabTrabalhista9132936" ref="B31:F34" totalsRowCount="1" headerRowDxfId="62">
  <autoFilter ref="B31:F33"/>
  <tableColumns count="5">
    <tableColumn id="1" name="Assunto" totalsRowLabel="Total de notícias"/>
    <tableColumn id="5" name="Tipo" dataDxfId="61"/>
    <tableColumn id="2" name="Link"/>
    <tableColumn id="3" name="Data Publicação" dataDxfId="60"/>
    <tableColumn id="4" name="Fonte" totalsRowFunction="count"/>
  </tableColumns>
  <tableStyleInfo name="TableStyleLight14" showFirstColumn="0" showLastColumn="0" showRowStripes="1" showColumnStripes="0"/>
</table>
</file>

<file path=xl/tables/table29.xml><?xml version="1.0" encoding="utf-8"?>
<table xmlns="http://schemas.openxmlformats.org/spreadsheetml/2006/main" id="36" name="TabGeral6102637" displayName="TabGeral6102637" ref="B7:F10" totalsRowCount="1" headerRowDxfId="59">
  <autoFilter ref="B7:F9"/>
  <tableColumns count="5">
    <tableColumn id="1" name="Assunto" totalsRowLabel="Total de notícias"/>
    <tableColumn id="5" name="Tipo" dataDxfId="58"/>
    <tableColumn id="2" name="Link"/>
    <tableColumn id="3" name="Data Publicação" dataDxfId="57"/>
    <tableColumn id="4" name="Fonte" totalsRowFunction="count"/>
  </tableColumns>
  <tableStyleInfo name="TableStyleLight14" showFirstColumn="0" showLastColumn="0" showRowStripes="1" showColumnStripes="0"/>
</table>
</file>

<file path=xl/tables/table3.xml><?xml version="1.0" encoding="utf-8"?>
<table xmlns="http://schemas.openxmlformats.org/spreadsheetml/2006/main" id="3" name="TabTributário" displayName="TabTributário" ref="B24:F27" totalsRowCount="1" headerRowDxfId="138">
  <autoFilter ref="B24:F26"/>
  <tableColumns count="5">
    <tableColumn id="1" name="Assunto" totalsRowLabel="Total de notícias"/>
    <tableColumn id="5" name="Tipo" dataDxfId="137"/>
    <tableColumn id="2" name="Link"/>
    <tableColumn id="3" name="Data Publicação" dataDxfId="136"/>
    <tableColumn id="4" name="Fonte" totalsRowFunction="count"/>
  </tableColumns>
  <tableStyleInfo name="TableStyleLight14" showFirstColumn="0" showLastColumn="0" showRowStripes="1" showColumnStripes="0"/>
</table>
</file>

<file path=xl/tables/table30.xml><?xml version="1.0" encoding="utf-8"?>
<table xmlns="http://schemas.openxmlformats.org/spreadsheetml/2006/main" id="37" name="TabMeioAmb7112738" displayName="TabMeioAmb7112738" ref="B15:F18" totalsRowCount="1" headerRowDxfId="56">
  <autoFilter ref="B15:F17"/>
  <tableColumns count="5">
    <tableColumn id="1" name="Assunto" totalsRowLabel="Total de notícias"/>
    <tableColumn id="5" name="Tipo" dataDxfId="55"/>
    <tableColumn id="2" name="Link"/>
    <tableColumn id="3" name="Data Publicação" dataDxfId="54"/>
    <tableColumn id="4" name="Fonte" totalsRowFunction="count"/>
  </tableColumns>
  <tableStyleInfo name="TableStyleLight14" showFirstColumn="0" showLastColumn="0" showRowStripes="1" showColumnStripes="0"/>
</table>
</file>

<file path=xl/tables/table31.xml><?xml version="1.0" encoding="utf-8"?>
<table xmlns="http://schemas.openxmlformats.org/spreadsheetml/2006/main" id="38" name="TabTributário8122839" displayName="TabTributário8122839" ref="B23:F26" totalsRowCount="1" headerRowDxfId="53">
  <autoFilter ref="B23:F25"/>
  <tableColumns count="5">
    <tableColumn id="1" name="Assunto" totalsRowLabel="Total de notícias"/>
    <tableColumn id="5" name="Tipo" dataDxfId="52"/>
    <tableColumn id="2" name="Link"/>
    <tableColumn id="3" name="Data Publicação" dataDxfId="51"/>
    <tableColumn id="4" name="Fonte" totalsRowFunction="count"/>
  </tableColumns>
  <tableStyleInfo name="TableStyleLight14" showFirstColumn="0" showLastColumn="0" showRowStripes="1" showColumnStripes="0"/>
</table>
</file>

<file path=xl/tables/table32.xml><?xml version="1.0" encoding="utf-8"?>
<table xmlns="http://schemas.openxmlformats.org/spreadsheetml/2006/main" id="39" name="TabTrabalhista9132940" displayName="TabTrabalhista9132940" ref="B31:F34" totalsRowCount="1" headerRowDxfId="50">
  <autoFilter ref="B31:F33"/>
  <tableColumns count="5">
    <tableColumn id="1" name="Assunto" totalsRowLabel="Total de notícias"/>
    <tableColumn id="5" name="Tipo" dataDxfId="49"/>
    <tableColumn id="2" name="Link"/>
    <tableColumn id="3" name="Data Publicação" dataDxfId="48"/>
    <tableColumn id="4" name="Fonte" totalsRowFunction="count"/>
  </tableColumns>
  <tableStyleInfo name="TableStyleLight14" showFirstColumn="0" showLastColumn="0" showRowStripes="1" showColumnStripes="0"/>
</table>
</file>

<file path=xl/tables/table33.xml><?xml version="1.0" encoding="utf-8"?>
<table xmlns="http://schemas.openxmlformats.org/spreadsheetml/2006/main" id="40" name="TabGeral6102641" displayName="TabGeral6102641" ref="B7:F10" totalsRowCount="1" headerRowDxfId="47">
  <autoFilter ref="B7:F9"/>
  <tableColumns count="5">
    <tableColumn id="1" name="Assunto" totalsRowLabel="Total de notícias"/>
    <tableColumn id="5" name="Tipo" dataDxfId="46"/>
    <tableColumn id="2" name="Link"/>
    <tableColumn id="3" name="Data Publicação" dataDxfId="45"/>
    <tableColumn id="4" name="Fonte" totalsRowFunction="count"/>
  </tableColumns>
  <tableStyleInfo name="TableStyleLight14" showFirstColumn="0" showLastColumn="0" showRowStripes="1" showColumnStripes="0"/>
</table>
</file>

<file path=xl/tables/table34.xml><?xml version="1.0" encoding="utf-8"?>
<table xmlns="http://schemas.openxmlformats.org/spreadsheetml/2006/main" id="41" name="TabMeioAmb7112742" displayName="TabMeioAmb7112742" ref="B15:F18" totalsRowCount="1" headerRowDxfId="44">
  <autoFilter ref="B15:F17"/>
  <tableColumns count="5">
    <tableColumn id="1" name="Assunto" totalsRowLabel="Total de notícias"/>
    <tableColumn id="5" name="Tipo" dataDxfId="43"/>
    <tableColumn id="2" name="Link"/>
    <tableColumn id="3" name="Data Publicação" dataDxfId="42"/>
    <tableColumn id="4" name="Fonte" totalsRowFunction="count"/>
  </tableColumns>
  <tableStyleInfo name="TableStyleLight14" showFirstColumn="0" showLastColumn="0" showRowStripes="1" showColumnStripes="0"/>
</table>
</file>

<file path=xl/tables/table35.xml><?xml version="1.0" encoding="utf-8"?>
<table xmlns="http://schemas.openxmlformats.org/spreadsheetml/2006/main" id="42" name="TabTributário8122843" displayName="TabTributário8122843" ref="B23:F26" totalsRowCount="1" headerRowDxfId="41">
  <autoFilter ref="B23:F25"/>
  <tableColumns count="5">
    <tableColumn id="1" name="Assunto" totalsRowLabel="Total de notícias"/>
    <tableColumn id="5" name="Tipo" dataDxfId="40"/>
    <tableColumn id="2" name="Link"/>
    <tableColumn id="3" name="Data Publicação" dataDxfId="39"/>
    <tableColumn id="4" name="Fonte" totalsRowFunction="count"/>
  </tableColumns>
  <tableStyleInfo name="TableStyleLight14" showFirstColumn="0" showLastColumn="0" showRowStripes="1" showColumnStripes="0"/>
</table>
</file>

<file path=xl/tables/table36.xml><?xml version="1.0" encoding="utf-8"?>
<table xmlns="http://schemas.openxmlformats.org/spreadsheetml/2006/main" id="43" name="TabTrabalhista9132944" displayName="TabTrabalhista9132944" ref="B31:F34" totalsRowCount="1" headerRowDxfId="38">
  <autoFilter ref="B31:F33"/>
  <tableColumns count="5">
    <tableColumn id="1" name="Assunto" totalsRowLabel="Total de notícias"/>
    <tableColumn id="5" name="Tipo" dataDxfId="37"/>
    <tableColumn id="2" name="Link"/>
    <tableColumn id="3" name="Data Publicação" dataDxfId="36"/>
    <tableColumn id="4" name="Fonte" totalsRowFunction="count"/>
  </tableColumns>
  <tableStyleInfo name="TableStyleLight14" showFirstColumn="0" showLastColumn="0" showRowStripes="1" showColumnStripes="0"/>
</table>
</file>

<file path=xl/tables/table37.xml><?xml version="1.0" encoding="utf-8"?>
<table xmlns="http://schemas.openxmlformats.org/spreadsheetml/2006/main" id="44" name="TabGeral6102645" displayName="TabGeral6102645" ref="B7:F10" totalsRowCount="1" headerRowDxfId="35">
  <autoFilter ref="B7:F9"/>
  <tableColumns count="5">
    <tableColumn id="1" name="Assunto" totalsRowLabel="Total de notícias"/>
    <tableColumn id="5" name="Tipo" dataDxfId="34"/>
    <tableColumn id="2" name="Link"/>
    <tableColumn id="3" name="Data Publicação" dataDxfId="33"/>
    <tableColumn id="4" name="Fonte" totalsRowFunction="count"/>
  </tableColumns>
  <tableStyleInfo name="TableStyleLight14" showFirstColumn="0" showLastColumn="0" showRowStripes="1" showColumnStripes="0"/>
</table>
</file>

<file path=xl/tables/table38.xml><?xml version="1.0" encoding="utf-8"?>
<table xmlns="http://schemas.openxmlformats.org/spreadsheetml/2006/main" id="45" name="TabMeioAmb7112746" displayName="TabMeioAmb7112746" ref="B15:F18" totalsRowCount="1" headerRowDxfId="32">
  <autoFilter ref="B15:F17"/>
  <tableColumns count="5">
    <tableColumn id="1" name="Assunto" totalsRowLabel="Total de notícias"/>
    <tableColumn id="5" name="Tipo" dataDxfId="31"/>
    <tableColumn id="2" name="Link"/>
    <tableColumn id="3" name="Data Publicação" dataDxfId="30"/>
    <tableColumn id="4" name="Fonte" totalsRowFunction="count"/>
  </tableColumns>
  <tableStyleInfo name="TableStyleLight14" showFirstColumn="0" showLastColumn="0" showRowStripes="1" showColumnStripes="0"/>
</table>
</file>

<file path=xl/tables/table39.xml><?xml version="1.0" encoding="utf-8"?>
<table xmlns="http://schemas.openxmlformats.org/spreadsheetml/2006/main" id="46" name="TabTributário8122847" displayName="TabTributário8122847" ref="B23:F26" totalsRowCount="1" headerRowDxfId="29">
  <autoFilter ref="B23:F25"/>
  <tableColumns count="5">
    <tableColumn id="1" name="Assunto" totalsRowLabel="Total de notícias"/>
    <tableColumn id="5" name="Tipo" dataDxfId="28"/>
    <tableColumn id="2" name="Link"/>
    <tableColumn id="3" name="Data Publicação" dataDxfId="27"/>
    <tableColumn id="4" name="Fonte" totalsRowFunction="count"/>
  </tableColumns>
  <tableStyleInfo name="TableStyleLight14" showFirstColumn="0" showLastColumn="0" showRowStripes="1" showColumnStripes="0"/>
</table>
</file>

<file path=xl/tables/table4.xml><?xml version="1.0" encoding="utf-8"?>
<table xmlns="http://schemas.openxmlformats.org/spreadsheetml/2006/main" id="4" name="TabTrabalhista" displayName="TabTrabalhista" ref="B32:F36" totalsRowCount="1" headerRowDxfId="135">
  <autoFilter ref="B32:F35"/>
  <tableColumns count="5">
    <tableColumn id="1" name="Assunto" totalsRowLabel="Total de notícias"/>
    <tableColumn id="5" name="Tipo" dataDxfId="134"/>
    <tableColumn id="2" name="Link"/>
    <tableColumn id="3" name="Data Publicação" dataDxfId="133"/>
    <tableColumn id="4" name="Fonte" totalsRowFunction="count"/>
  </tableColumns>
  <tableStyleInfo name="TableStyleLight14" showFirstColumn="0" showLastColumn="0" showRowStripes="1" showColumnStripes="0"/>
</table>
</file>

<file path=xl/tables/table40.xml><?xml version="1.0" encoding="utf-8"?>
<table xmlns="http://schemas.openxmlformats.org/spreadsheetml/2006/main" id="47" name="TabTrabalhista9132948" displayName="TabTrabalhista9132948" ref="B31:F34" totalsRowCount="1" headerRowDxfId="26">
  <autoFilter ref="B31:F33"/>
  <tableColumns count="5">
    <tableColumn id="1" name="Assunto" totalsRowLabel="Total de notícias"/>
    <tableColumn id="5" name="Tipo" dataDxfId="25"/>
    <tableColumn id="2" name="Link"/>
    <tableColumn id="3" name="Data Publicação" dataDxfId="24"/>
    <tableColumn id="4" name="Fonte" totalsRowFunction="count"/>
  </tableColumns>
  <tableStyleInfo name="TableStyleLight14" showFirstColumn="0" showLastColumn="0" showRowStripes="1" showColumnStripes="0"/>
</table>
</file>

<file path=xl/tables/table41.xml><?xml version="1.0" encoding="utf-8"?>
<table xmlns="http://schemas.openxmlformats.org/spreadsheetml/2006/main" id="48" name="TabGeral6102649" displayName="TabGeral6102649" ref="B7:F10" totalsRowCount="1" headerRowDxfId="23">
  <autoFilter ref="B7:F9"/>
  <tableColumns count="5">
    <tableColumn id="1" name="Assunto" totalsRowLabel="Total de notícias"/>
    <tableColumn id="5" name="Tipo" dataDxfId="22"/>
    <tableColumn id="2" name="Link"/>
    <tableColumn id="3" name="Data Publicação" dataDxfId="21"/>
    <tableColumn id="4" name="Fonte" totalsRowFunction="count"/>
  </tableColumns>
  <tableStyleInfo name="TableStyleLight14" showFirstColumn="0" showLastColumn="0" showRowStripes="1" showColumnStripes="0"/>
</table>
</file>

<file path=xl/tables/table42.xml><?xml version="1.0" encoding="utf-8"?>
<table xmlns="http://schemas.openxmlformats.org/spreadsheetml/2006/main" id="49" name="TabMeioAmb7112750" displayName="TabMeioAmb7112750" ref="B15:F18" totalsRowCount="1" headerRowDxfId="20">
  <autoFilter ref="B15:F17"/>
  <tableColumns count="5">
    <tableColumn id="1" name="Assunto" totalsRowLabel="Total de notícias"/>
    <tableColumn id="5" name="Tipo" dataDxfId="19"/>
    <tableColumn id="2" name="Link"/>
    <tableColumn id="3" name="Data Publicação" dataDxfId="18"/>
    <tableColumn id="4" name="Fonte" totalsRowFunction="count"/>
  </tableColumns>
  <tableStyleInfo name="TableStyleLight14" showFirstColumn="0" showLastColumn="0" showRowStripes="1" showColumnStripes="0"/>
</table>
</file>

<file path=xl/tables/table43.xml><?xml version="1.0" encoding="utf-8"?>
<table xmlns="http://schemas.openxmlformats.org/spreadsheetml/2006/main" id="50" name="TabTributário8122851" displayName="TabTributário8122851" ref="B23:F26" totalsRowCount="1" headerRowDxfId="17">
  <autoFilter ref="B23:F25"/>
  <tableColumns count="5">
    <tableColumn id="1" name="Assunto" totalsRowLabel="Total de notícias"/>
    <tableColumn id="5" name="Tipo" dataDxfId="16"/>
    <tableColumn id="2" name="Link"/>
    <tableColumn id="3" name="Data Publicação" dataDxfId="15"/>
    <tableColumn id="4" name="Fonte" totalsRowFunction="count"/>
  </tableColumns>
  <tableStyleInfo name="TableStyleLight14" showFirstColumn="0" showLastColumn="0" showRowStripes="1" showColumnStripes="0"/>
</table>
</file>

<file path=xl/tables/table44.xml><?xml version="1.0" encoding="utf-8"?>
<table xmlns="http://schemas.openxmlformats.org/spreadsheetml/2006/main" id="51" name="TabTrabalhista9132952" displayName="TabTrabalhista9132952" ref="B31:F34" totalsRowCount="1" headerRowDxfId="14">
  <autoFilter ref="B31:F33"/>
  <tableColumns count="5">
    <tableColumn id="1" name="Assunto" totalsRowLabel="Total de notícias"/>
    <tableColumn id="5" name="Tipo" dataDxfId="13"/>
    <tableColumn id="2" name="Link"/>
    <tableColumn id="3" name="Data Publicação" dataDxfId="12"/>
    <tableColumn id="4" name="Fonte" totalsRowFunction="count"/>
  </tableColumns>
  <tableStyleInfo name="TableStyleLight14" showFirstColumn="0" showLastColumn="0" showRowStripes="1" showColumnStripes="0"/>
</table>
</file>

<file path=xl/tables/table45.xml><?xml version="1.0" encoding="utf-8"?>
<table xmlns="http://schemas.openxmlformats.org/spreadsheetml/2006/main" id="25" name="TabGeral61026" displayName="TabGeral61026" ref="B7:F10" totalsRowCount="1" headerRowDxfId="11">
  <autoFilter ref="B7:F9"/>
  <tableColumns count="5">
    <tableColumn id="1" name="Assunto" totalsRowLabel="Total de notícias"/>
    <tableColumn id="5" name="Tipo" dataDxfId="10"/>
    <tableColumn id="2" name="Link"/>
    <tableColumn id="3" name="Data Publicação" dataDxfId="9"/>
    <tableColumn id="4" name="Fonte" totalsRowFunction="count"/>
  </tableColumns>
  <tableStyleInfo name="TableStyleLight14" showFirstColumn="0" showLastColumn="0" showRowStripes="1" showColumnStripes="0"/>
</table>
</file>

<file path=xl/tables/table46.xml><?xml version="1.0" encoding="utf-8"?>
<table xmlns="http://schemas.openxmlformats.org/spreadsheetml/2006/main" id="26" name="TabMeioAmb71127" displayName="TabMeioAmb71127" ref="B15:F18" totalsRowCount="1" headerRowDxfId="8">
  <autoFilter ref="B15:F17"/>
  <tableColumns count="5">
    <tableColumn id="1" name="Assunto" totalsRowLabel="Total de notícias"/>
    <tableColumn id="5" name="Tipo" dataDxfId="7"/>
    <tableColumn id="2" name="Link"/>
    <tableColumn id="3" name="Data Publicação" dataDxfId="6"/>
    <tableColumn id="4" name="Fonte" totalsRowFunction="count"/>
  </tableColumns>
  <tableStyleInfo name="TableStyleLight14" showFirstColumn="0" showLastColumn="0" showRowStripes="1" showColumnStripes="0"/>
</table>
</file>

<file path=xl/tables/table47.xml><?xml version="1.0" encoding="utf-8"?>
<table xmlns="http://schemas.openxmlformats.org/spreadsheetml/2006/main" id="27" name="TabTributário81228" displayName="TabTributário81228" ref="B23:F26" totalsRowCount="1" headerRowDxfId="5">
  <autoFilter ref="B23:F25"/>
  <tableColumns count="5">
    <tableColumn id="1" name="Assunto" totalsRowLabel="Total de notícias"/>
    <tableColumn id="5" name="Tipo" dataDxfId="4"/>
    <tableColumn id="2" name="Link"/>
    <tableColumn id="3" name="Data Publicação" dataDxfId="3"/>
    <tableColumn id="4" name="Fonte" totalsRowFunction="count"/>
  </tableColumns>
  <tableStyleInfo name="TableStyleLight14" showFirstColumn="0" showLastColumn="0" showRowStripes="1" showColumnStripes="0"/>
</table>
</file>

<file path=xl/tables/table48.xml><?xml version="1.0" encoding="utf-8"?>
<table xmlns="http://schemas.openxmlformats.org/spreadsheetml/2006/main" id="28" name="TabTrabalhista91329" displayName="TabTrabalhista91329" ref="B31:F34" totalsRowCount="1" headerRowDxfId="2">
  <autoFilter ref="B31:F33"/>
  <tableColumns count="5">
    <tableColumn id="1" name="Assunto" totalsRowLabel="Total de notícias"/>
    <tableColumn id="5" name="Tipo" dataDxfId="1"/>
    <tableColumn id="2" name="Link"/>
    <tableColumn id="3" name="Data Publicação" dataDxfId="0"/>
    <tableColumn id="4" name="Fonte" totalsRowFunction="count"/>
  </tableColumns>
  <tableStyleInfo name="TableStyleLight14" showFirstColumn="0" showLastColumn="0" showRowStripes="1" showColumnStripes="0"/>
</table>
</file>

<file path=xl/tables/table5.xml><?xml version="1.0" encoding="utf-8"?>
<table xmlns="http://schemas.openxmlformats.org/spreadsheetml/2006/main" id="5" name="TabGeral6" displayName="TabGeral6" ref="B7:F12" totalsRowCount="1" headerRowDxfId="132">
  <autoFilter ref="B7:F11"/>
  <tableColumns count="5">
    <tableColumn id="1" name="Assunto" totalsRowLabel="Total de notícias"/>
    <tableColumn id="5" name="Tipo" dataDxfId="131"/>
    <tableColumn id="2" name="Link"/>
    <tableColumn id="3" name="Data Publicação" dataDxfId="130"/>
    <tableColumn id="4" name="Fonte" totalsRowFunction="count"/>
  </tableColumns>
  <tableStyleInfo name="TableStyleLight14" showFirstColumn="0" showLastColumn="0" showRowStripes="1" showColumnStripes="0"/>
</table>
</file>

<file path=xl/tables/table6.xml><?xml version="1.0" encoding="utf-8"?>
<table xmlns="http://schemas.openxmlformats.org/spreadsheetml/2006/main" id="6" name="TabMeioAmb7" displayName="TabMeioAmb7" ref="B17:F19" totalsRowCount="1" headerRowDxfId="129">
  <autoFilter ref="B17:F18"/>
  <tableColumns count="5">
    <tableColumn id="1" name="Assunto" totalsRowLabel="Total de notícias"/>
    <tableColumn id="5" name="Tipo" dataDxfId="128"/>
    <tableColumn id="2" name="Link"/>
    <tableColumn id="3" name="Data Publicação" dataDxfId="127"/>
    <tableColumn id="4" name="Fonte" totalsRowFunction="count"/>
  </tableColumns>
  <tableStyleInfo name="TableStyleLight14" showFirstColumn="0" showLastColumn="0" showRowStripes="1" showColumnStripes="0"/>
</table>
</file>

<file path=xl/tables/table7.xml><?xml version="1.0" encoding="utf-8"?>
<table xmlns="http://schemas.openxmlformats.org/spreadsheetml/2006/main" id="7" name="TabTributário8" displayName="TabTributário8" ref="B24:F26" totalsRowCount="1" headerRowDxfId="126">
  <autoFilter ref="B24:F25"/>
  <tableColumns count="5">
    <tableColumn id="1" name="Assunto" totalsRowLabel="Total de notícias"/>
    <tableColumn id="5" name="Tipo" dataDxfId="125"/>
    <tableColumn id="2" name="Link"/>
    <tableColumn id="3" name="Data Publicação" dataDxfId="124"/>
    <tableColumn id="4" name="Fonte" totalsRowFunction="count"/>
  </tableColumns>
  <tableStyleInfo name="TableStyleLight14" showFirstColumn="0" showLastColumn="0" showRowStripes="1" showColumnStripes="0"/>
</table>
</file>

<file path=xl/tables/table8.xml><?xml version="1.0" encoding="utf-8"?>
<table xmlns="http://schemas.openxmlformats.org/spreadsheetml/2006/main" id="8" name="TabTrabalhista9" displayName="TabTrabalhista9" ref="B31:F34" totalsRowCount="1" headerRowDxfId="123">
  <autoFilter ref="B31:F33"/>
  <tableColumns count="5">
    <tableColumn id="1" name="Assunto" totalsRowLabel="Total de notícias"/>
    <tableColumn id="5" name="Tipo" dataDxfId="122"/>
    <tableColumn id="2" name="Link"/>
    <tableColumn id="3" name="Data Publicação" dataDxfId="121"/>
    <tableColumn id="4" name="Fonte" totalsRowFunction="count"/>
  </tableColumns>
  <tableStyleInfo name="TableStyleLight14" showFirstColumn="0" showLastColumn="0" showRowStripes="1" showColumnStripes="0"/>
</table>
</file>

<file path=xl/tables/table9.xml><?xml version="1.0" encoding="utf-8"?>
<table xmlns="http://schemas.openxmlformats.org/spreadsheetml/2006/main" id="9" name="TabGeral610" displayName="TabGeral610" ref="B7:F13" totalsRowCount="1" headerRowDxfId="120">
  <autoFilter ref="B7:F12"/>
  <tableColumns count="5">
    <tableColumn id="1" name="Assunto" totalsRowLabel="Total de notícias"/>
    <tableColumn id="5" name="Tipo" dataDxfId="119"/>
    <tableColumn id="2" name="Link"/>
    <tableColumn id="3" name="Data Publicação" dataDxfId="118"/>
    <tableColumn id="4" name="Fonte" totalsRowFunction="count"/>
  </tableColumns>
  <tableStyleInfo name="TableStyleLight14"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jornal.iof.mg.gov.br/xmlui/handle/123456789/239579" TargetMode="External"/><Relationship Id="rId13" Type="http://schemas.openxmlformats.org/officeDocument/2006/relationships/table" Target="../tables/table3.xml"/><Relationship Id="rId3" Type="http://schemas.openxmlformats.org/officeDocument/2006/relationships/hyperlink" Target="https://www.in.gov.br/en/web/dou/-/decreto-n-10.517-de-13-de-outubro-de-2020-282662377" TargetMode="External"/><Relationship Id="rId7" Type="http://schemas.openxmlformats.org/officeDocument/2006/relationships/hyperlink" Target="https://www.in.gov.br/en/web/dou/-/portaria-n-133-de-15-de-outubro-de-2020-283217168" TargetMode="External"/><Relationship Id="rId12" Type="http://schemas.openxmlformats.org/officeDocument/2006/relationships/table" Target="../tables/table2.xml"/><Relationship Id="rId2" Type="http://schemas.openxmlformats.org/officeDocument/2006/relationships/hyperlink" Target="https://www.in.gov.br/web/dou/-/portaria-n-2.428-de-13-de-outubro-de-2020-282479217" TargetMode="External"/><Relationship Id="rId1" Type="http://schemas.openxmlformats.org/officeDocument/2006/relationships/hyperlink" Target="http://jornal.iof.mg.gov.br/xmlui/handle/123456789/239478" TargetMode="External"/><Relationship Id="rId6" Type="http://schemas.openxmlformats.org/officeDocument/2006/relationships/hyperlink" Target="https://www.in.gov.br/en/web/dou/-/portaria-n-1.053-de-13-de-outubro-de-2020-282706557" TargetMode="External"/><Relationship Id="rId11" Type="http://schemas.openxmlformats.org/officeDocument/2006/relationships/table" Target="../tables/table1.xml"/><Relationship Id="rId5" Type="http://schemas.openxmlformats.org/officeDocument/2006/relationships/hyperlink" Target="https://www.in.gov.br/en/web/dou/-/portaria-n-4.524-de-9-de-outubro-de-2020-282702650" TargetMode="External"/><Relationship Id="rId10" Type="http://schemas.openxmlformats.org/officeDocument/2006/relationships/drawing" Target="../drawings/drawing1.xml"/><Relationship Id="rId4" Type="http://schemas.openxmlformats.org/officeDocument/2006/relationships/hyperlink" Target="https://www.in.gov.br/en/web/dou/-/resolucao-n-882-de-13-de-outubro-de-2020-282469455" TargetMode="External"/><Relationship Id="rId9" Type="http://schemas.openxmlformats.org/officeDocument/2006/relationships/printerSettings" Target="../printerSettings/printerSettings1.bin"/><Relationship Id="rId14" Type="http://schemas.openxmlformats.org/officeDocument/2006/relationships/table" Target="../tables/table4.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36.xml"/><Relationship Id="rId5" Type="http://schemas.openxmlformats.org/officeDocument/2006/relationships/table" Target="../tables/table35.xml"/><Relationship Id="rId4" Type="http://schemas.openxmlformats.org/officeDocument/2006/relationships/table" Target="../tables/table34.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table" Target="../tables/table40.xml"/><Relationship Id="rId5" Type="http://schemas.openxmlformats.org/officeDocument/2006/relationships/table" Target="../tables/table39.xml"/><Relationship Id="rId4" Type="http://schemas.openxmlformats.org/officeDocument/2006/relationships/table" Target="../tables/table38.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table" Target="../tables/table44.xml"/><Relationship Id="rId5" Type="http://schemas.openxmlformats.org/officeDocument/2006/relationships/table" Target="../tables/table43.xml"/><Relationship Id="rId4" Type="http://schemas.openxmlformats.org/officeDocument/2006/relationships/table" Target="../tables/table42.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45.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table" Target="../tables/table48.xml"/><Relationship Id="rId5" Type="http://schemas.openxmlformats.org/officeDocument/2006/relationships/table" Target="../tables/table47.xml"/><Relationship Id="rId4" Type="http://schemas.openxmlformats.org/officeDocument/2006/relationships/table" Target="../tables/table46.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in.gov.br/en/web/dou/-/portaria-conjunta-n-76-de-22-de-outubro-de-2020-284694569" TargetMode="External"/><Relationship Id="rId13" Type="http://schemas.openxmlformats.org/officeDocument/2006/relationships/table" Target="../tables/table7.xml"/><Relationship Id="rId3" Type="http://schemas.openxmlformats.org/officeDocument/2006/relationships/hyperlink" Target="https://www.in.gov.br/web/dou/-/resolucao-conama/mma-n-500-de-19-de-outubro-de-2020-284006009" TargetMode="External"/><Relationship Id="rId7" Type="http://schemas.openxmlformats.org/officeDocument/2006/relationships/hyperlink" Target="https://www.in.gov.br/web/dou/-/lei-n-14.075-de-22-de-outubro-de-2020-284690181" TargetMode="External"/><Relationship Id="rId12" Type="http://schemas.openxmlformats.org/officeDocument/2006/relationships/table" Target="../tables/table6.xml"/><Relationship Id="rId2" Type="http://schemas.openxmlformats.org/officeDocument/2006/relationships/hyperlink" Target="https://www.in.gov.br/en/web/dou/-/portaria-n-22.564-de-20-de-outubro-de-2020-283994704" TargetMode="External"/><Relationship Id="rId1" Type="http://schemas.openxmlformats.org/officeDocument/2006/relationships/hyperlink" Target="https://www.in.gov.br/en/web/dou/-/resolucao-n-13-de-19-de-outubro-de-2020-283732048" TargetMode="External"/><Relationship Id="rId6" Type="http://schemas.openxmlformats.org/officeDocument/2006/relationships/hyperlink" Target="https://www.in.gov.br/web/dou/-/portaria-n-345-de-20-de-outubro-de-2020-284703461" TargetMode="External"/><Relationship Id="rId11" Type="http://schemas.openxmlformats.org/officeDocument/2006/relationships/table" Target="../tables/table5.xml"/><Relationship Id="rId5" Type="http://schemas.openxmlformats.org/officeDocument/2006/relationships/hyperlink" Target="https://www.in.gov.br/en/web/dou/-/portaria-n-353-de-20-de-outubro-de-2020-284371895" TargetMode="External"/><Relationship Id="rId10" Type="http://schemas.openxmlformats.org/officeDocument/2006/relationships/drawing" Target="../drawings/drawing2.xml"/><Relationship Id="rId4" Type="http://schemas.openxmlformats.org/officeDocument/2006/relationships/hyperlink" Target="https://www.in.gov.br/en/web/dou/-/portaria-se-n-22.582-de-20-de-outubro-de-2020-284431525" TargetMode="External"/><Relationship Id="rId9" Type="http://schemas.openxmlformats.org/officeDocument/2006/relationships/printerSettings" Target="../printerSettings/printerSettings2.bin"/><Relationship Id="rId14" Type="http://schemas.openxmlformats.org/officeDocument/2006/relationships/table" Target="../tables/table8.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jornal.iof.mg.gov.br/xmlui/handle/123456789/239949" TargetMode="External"/><Relationship Id="rId7" Type="http://schemas.openxmlformats.org/officeDocument/2006/relationships/hyperlink" Target="https://www.in.gov.br/en/web/dou/-/portaria-n-162-de-26-de-outubro-de-2020-285642280" TargetMode="External"/><Relationship Id="rId12" Type="http://schemas.openxmlformats.org/officeDocument/2006/relationships/table" Target="../tables/table11.xml"/><Relationship Id="rId2" Type="http://schemas.openxmlformats.org/officeDocument/2006/relationships/hyperlink" Target="https://www.in.gov.br/web/dou/-/resolucao-cmn-n-4.863-de-23-de-outubro-de-2020-284733709" TargetMode="External"/><Relationship Id="rId1" Type="http://schemas.openxmlformats.org/officeDocument/2006/relationships/hyperlink" Target="https://www.in.gov.br/en/web/dou/-/portaria-n-544-de-26-de-outubro-de-2020-285005520" TargetMode="External"/><Relationship Id="rId6" Type="http://schemas.openxmlformats.org/officeDocument/2006/relationships/hyperlink" Target="http://jornal.iof.mg.gov.br/xmlui/handle/123456789/240055?paginaCorrente=01&amp;posicaoPagCorrente=240051&amp;linkBase=http%3A%2F%2Fjornal.iof.mg.gov.br%3A80%2Fxmlui%2Fhandle%2F123456789%2F&amp;totalPaginas=50&amp;paginaDestino=5&amp;indice=0" TargetMode="External"/><Relationship Id="rId11" Type="http://schemas.openxmlformats.org/officeDocument/2006/relationships/table" Target="../tables/table10.xml"/><Relationship Id="rId5" Type="http://schemas.openxmlformats.org/officeDocument/2006/relationships/hyperlink" Target="http://jornal.iof.mg.gov.br/xmlui/handle/123456789/239988" TargetMode="External"/><Relationship Id="rId10" Type="http://schemas.openxmlformats.org/officeDocument/2006/relationships/table" Target="../tables/table9.xml"/><Relationship Id="rId4" Type="http://schemas.openxmlformats.org/officeDocument/2006/relationships/hyperlink" Target="https://www.in.gov.br/en/web/dou/-/portaria-n-22.677-de-22-de-outubro-de-2020-285009351"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13" Type="http://schemas.openxmlformats.org/officeDocument/2006/relationships/table" Target="../tables/table15.xml"/><Relationship Id="rId3" Type="http://schemas.openxmlformats.org/officeDocument/2006/relationships/hyperlink" Target="https://www.in.gov.br/web/dou/-/portaria-n-365-de-29-de-outubro-de-2020-285775125" TargetMode="External"/><Relationship Id="rId7" Type="http://schemas.openxmlformats.org/officeDocument/2006/relationships/hyperlink" Target="http://jornal.iof.mg.gov.br/xmlui/handle/123456789/240273" TargetMode="External"/><Relationship Id="rId12" Type="http://schemas.openxmlformats.org/officeDocument/2006/relationships/table" Target="../tables/table14.xml"/><Relationship Id="rId2" Type="http://schemas.openxmlformats.org/officeDocument/2006/relationships/hyperlink" Target="https://www.in.gov.br/web/dou/-/portaria-n-362-de-29-de-outubro-de-2020-285780917" TargetMode="External"/><Relationship Id="rId1" Type="http://schemas.openxmlformats.org/officeDocument/2006/relationships/hyperlink" Target="https://www.in.gov.br/web/dou/-/instrucao-normativa-n-106-de-27-de-outubro-de-2020-285713569" TargetMode="External"/><Relationship Id="rId6" Type="http://schemas.openxmlformats.org/officeDocument/2006/relationships/hyperlink" Target="http://jornal.iof.mg.gov.br/xmlui/handle/123456789/240272" TargetMode="External"/><Relationship Id="rId11" Type="http://schemas.openxmlformats.org/officeDocument/2006/relationships/table" Target="../tables/table13.xml"/><Relationship Id="rId5" Type="http://schemas.openxmlformats.org/officeDocument/2006/relationships/hyperlink" Target="https://www.in.gov.br/web/dou/-/portaria-n-1.130-de-3-de-novembro-de-2020-286398222" TargetMode="External"/><Relationship Id="rId10" Type="http://schemas.openxmlformats.org/officeDocument/2006/relationships/table" Target="../tables/table12.xml"/><Relationship Id="rId4" Type="http://schemas.openxmlformats.org/officeDocument/2006/relationships/hyperlink" Target="https://www.in.gov.br/web/dou/-/ato-do-presidente-da-mesa-do-congresso-nacional-n-139-de-2020-285750528"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9.xml"/><Relationship Id="rId3" Type="http://schemas.openxmlformats.org/officeDocument/2006/relationships/printerSettings" Target="../printerSettings/printerSettings5.bin"/><Relationship Id="rId7" Type="http://schemas.openxmlformats.org/officeDocument/2006/relationships/table" Target="../tables/table18.xml"/><Relationship Id="rId2" Type="http://schemas.openxmlformats.org/officeDocument/2006/relationships/hyperlink" Target="https://www.in.gov.br/web/dou/-/instrucao-normativa-n-62-de-10-de-novembro-de-2020-288022830" TargetMode="External"/><Relationship Id="rId1" Type="http://schemas.openxmlformats.org/officeDocument/2006/relationships/hyperlink" Target="https://www.in.gov.br/en/web/dou/-/lei-n-14.020-de-6-de-julho-de-2020-286950160" TargetMode="External"/><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in.gov.br/en/web/dou/-/resolucao-bcb-n-41-de-18-de-novembro-de-2020-289516425" TargetMode="External"/><Relationship Id="rId1" Type="http://schemas.openxmlformats.org/officeDocument/2006/relationships/hyperlink" Target="https://www.in.gov.br/en/web/dou/-/instrucao-normativa-no-61-de-16-de-novembro-de-2020.-288997564" TargetMode="External"/><Relationship Id="rId5" Type="http://schemas.openxmlformats.org/officeDocument/2006/relationships/table" Target="../tables/table20.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table" Target="../tables/table21.xml"/><Relationship Id="rId3" Type="http://schemas.openxmlformats.org/officeDocument/2006/relationships/hyperlink" Target="https://www.in.gov.br/web/dou/-/instrucao-normativa-n-1.990-de-18-de-novembro-de-2020-289584246" TargetMode="External"/><Relationship Id="rId7" Type="http://schemas.openxmlformats.org/officeDocument/2006/relationships/drawing" Target="../drawings/drawing7.xml"/><Relationship Id="rId2" Type="http://schemas.openxmlformats.org/officeDocument/2006/relationships/hyperlink" Target="https://www.in.gov.br/en/web/dou/-/portaria-conjunta-n-84-de-20-de-novembro-de-2020-289535624" TargetMode="External"/><Relationship Id="rId1" Type="http://schemas.openxmlformats.org/officeDocument/2006/relationships/hyperlink" Target="https://www.in.gov.br/en/web/dou/-/portaria-n-165-de-18-de-novembro-de-2020-289537247" TargetMode="External"/><Relationship Id="rId6" Type="http://schemas.openxmlformats.org/officeDocument/2006/relationships/printerSettings" Target="../printerSettings/printerSettings7.bin"/><Relationship Id="rId11" Type="http://schemas.openxmlformats.org/officeDocument/2006/relationships/table" Target="../tables/table24.xml"/><Relationship Id="rId5" Type="http://schemas.openxmlformats.org/officeDocument/2006/relationships/hyperlink" Target="http://jornal.iof.mg.gov.br/xmlui/handle/123456789/241125?paginaCorrente=03&amp;posicaoPagCorrente=241118&amp;linkBase=http%3A%2F%2Fjornal.iof.mg.gov.br%3A80%2Fxmlui%2Fhandle%2F123456789%2F&amp;totalPaginas=64&amp;paginaDestino=10&amp;indice=0" TargetMode="External"/><Relationship Id="rId10" Type="http://schemas.openxmlformats.org/officeDocument/2006/relationships/table" Target="../tables/table23.xml"/><Relationship Id="rId4" Type="http://schemas.openxmlformats.org/officeDocument/2006/relationships/hyperlink" Target="http://jornal.iof.mg.gov.br/xmlui/handle/123456789/241118?paginaCorrente=01&amp;posicaoPagCorrente=241116&amp;linkBase=http%3A%2F%2Fjornal.iof.mg.gov.br%3A80%2Fxmlui%2Fhandle%2F123456789%2F&amp;totalPaginas=64&amp;paginaDestino=3&amp;indice=0" TargetMode="External"/><Relationship Id="rId9" Type="http://schemas.openxmlformats.org/officeDocument/2006/relationships/table" Target="../tables/table2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table" Target="../tables/table28.xml"/><Relationship Id="rId5" Type="http://schemas.openxmlformats.org/officeDocument/2006/relationships/table" Target="../tables/table27.xml"/><Relationship Id="rId4" Type="http://schemas.openxmlformats.org/officeDocument/2006/relationships/table" Target="../tables/table2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table" Target="../tables/table32.xml"/><Relationship Id="rId5" Type="http://schemas.openxmlformats.org/officeDocument/2006/relationships/table" Target="../tables/table31.xml"/><Relationship Id="rId4"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6"/>
  <sheetViews>
    <sheetView showGridLines="0" workbookViewId="0">
      <selection activeCell="A16" sqref="A16"/>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15</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ht="90" x14ac:dyDescent="0.25">
      <c r="B8" s="1" t="s">
        <v>22</v>
      </c>
      <c r="C8" s="8" t="s">
        <v>21</v>
      </c>
      <c r="D8" s="2" t="s">
        <v>23</v>
      </c>
      <c r="E8" s="5">
        <v>44118</v>
      </c>
      <c r="F8" s="6" t="s">
        <v>20</v>
      </c>
    </row>
    <row r="9" spans="2:6" ht="60" x14ac:dyDescent="0.25">
      <c r="B9" s="1" t="s">
        <v>27</v>
      </c>
      <c r="C9" s="8" t="s">
        <v>28</v>
      </c>
      <c r="D9" s="2" t="s">
        <v>29</v>
      </c>
      <c r="E9" s="5">
        <v>44119</v>
      </c>
      <c r="F9" s="4" t="s">
        <v>5</v>
      </c>
    </row>
    <row r="10" spans="2:6" ht="45" x14ac:dyDescent="0.25">
      <c r="B10" s="1" t="s">
        <v>33</v>
      </c>
      <c r="C10" s="8" t="s">
        <v>34</v>
      </c>
      <c r="D10" s="2" t="s">
        <v>35</v>
      </c>
      <c r="E10" s="5">
        <v>44120</v>
      </c>
      <c r="F10" s="4" t="s">
        <v>5</v>
      </c>
    </row>
    <row r="11" spans="2:6" x14ac:dyDescent="0.25">
      <c r="B11" t="s">
        <v>6</v>
      </c>
      <c r="F11">
        <f>SUBTOTAL(103,TabGeral[Fonte])</f>
        <v>3</v>
      </c>
    </row>
    <row r="14" spans="2:6" ht="18.75" x14ac:dyDescent="0.25">
      <c r="B14" s="11" t="s">
        <v>7</v>
      </c>
      <c r="C14" s="11"/>
      <c r="D14" s="11"/>
      <c r="E14" s="11"/>
      <c r="F14" s="11"/>
    </row>
    <row r="15" spans="2:6" ht="6" customHeight="1" x14ac:dyDescent="0.25"/>
    <row r="16" spans="2:6" ht="18.75" customHeight="1" x14ac:dyDescent="0.3">
      <c r="B16" s="3" t="s">
        <v>0</v>
      </c>
      <c r="C16" s="3" t="s">
        <v>10</v>
      </c>
      <c r="D16" s="3" t="s">
        <v>1</v>
      </c>
      <c r="E16" s="3" t="s">
        <v>3</v>
      </c>
      <c r="F16" s="3" t="s">
        <v>4</v>
      </c>
    </row>
    <row r="17" spans="2:6" ht="120" x14ac:dyDescent="0.25">
      <c r="B17" s="1" t="s">
        <v>19</v>
      </c>
      <c r="C17" s="8" t="s">
        <v>18</v>
      </c>
      <c r="D17" s="2" t="s">
        <v>24</v>
      </c>
      <c r="E17" s="5">
        <v>44118</v>
      </c>
      <c r="F17" s="4" t="s">
        <v>5</v>
      </c>
    </row>
    <row r="18" spans="2:6" ht="90" x14ac:dyDescent="0.25">
      <c r="B18" s="1" t="s">
        <v>36</v>
      </c>
      <c r="C18" s="8" t="s">
        <v>37</v>
      </c>
      <c r="D18" s="2" t="s">
        <v>38</v>
      </c>
      <c r="E18" s="5">
        <v>44120</v>
      </c>
      <c r="F18" s="6" t="s">
        <v>20</v>
      </c>
    </row>
    <row r="19" spans="2:6" x14ac:dyDescent="0.25">
      <c r="B19" t="s">
        <v>6</v>
      </c>
      <c r="F19">
        <f>SUBTOTAL(103,TabMeioAmb[Fonte])</f>
        <v>2</v>
      </c>
    </row>
    <row r="22" spans="2:6" ht="18.75" x14ac:dyDescent="0.25">
      <c r="B22" s="11" t="s">
        <v>8</v>
      </c>
      <c r="C22" s="11"/>
      <c r="D22" s="11"/>
      <c r="E22" s="11"/>
      <c r="F22" s="11"/>
    </row>
    <row r="23" spans="2:6" hidden="1" x14ac:dyDescent="0.25"/>
    <row r="24" spans="2:6" ht="6" hidden="1" customHeight="1" x14ac:dyDescent="0.3">
      <c r="B24" s="3" t="s">
        <v>0</v>
      </c>
      <c r="C24" s="3" t="s">
        <v>10</v>
      </c>
      <c r="D24" s="3" t="s">
        <v>1</v>
      </c>
      <c r="E24" s="3" t="s">
        <v>3</v>
      </c>
      <c r="F24" s="3" t="s">
        <v>4</v>
      </c>
    </row>
    <row r="25" spans="2:6" hidden="1" x14ac:dyDescent="0.25">
      <c r="B25" s="1"/>
      <c r="C25" s="1"/>
      <c r="D25" s="2"/>
      <c r="E25" s="5"/>
      <c r="F25" s="6"/>
    </row>
    <row r="26" spans="2:6" hidden="1" x14ac:dyDescent="0.25">
      <c r="B26" s="1"/>
      <c r="C26" s="1"/>
      <c r="D26" s="2"/>
      <c r="E26" s="5"/>
      <c r="F26" s="4"/>
    </row>
    <row r="27" spans="2:6" hidden="1" x14ac:dyDescent="0.25">
      <c r="B27" t="s">
        <v>6</v>
      </c>
      <c r="F27">
        <f>SUBTOTAL(103,TabTributário[Fonte])</f>
        <v>0</v>
      </c>
    </row>
    <row r="28" spans="2:6" hidden="1" x14ac:dyDescent="0.25"/>
    <row r="29" spans="2:6" hidden="1" x14ac:dyDescent="0.25"/>
    <row r="30" spans="2:6" ht="18.75" hidden="1" x14ac:dyDescent="0.25">
      <c r="B30" s="11" t="s">
        <v>9</v>
      </c>
      <c r="C30" s="11"/>
      <c r="D30" s="11"/>
      <c r="E30" s="11"/>
      <c r="F30" s="11"/>
    </row>
    <row r="31" spans="2:6" ht="6" customHeight="1" x14ac:dyDescent="0.25"/>
    <row r="32" spans="2:6" ht="18.75" customHeight="1" x14ac:dyDescent="0.3">
      <c r="B32" s="3" t="s">
        <v>0</v>
      </c>
      <c r="C32" s="3" t="s">
        <v>10</v>
      </c>
      <c r="D32" s="3" t="s">
        <v>1</v>
      </c>
      <c r="E32" s="3" t="s">
        <v>3</v>
      </c>
      <c r="F32" s="3" t="s">
        <v>4</v>
      </c>
    </row>
    <row r="33" spans="2:6" ht="45" x14ac:dyDescent="0.25">
      <c r="B33" s="1" t="s">
        <v>12</v>
      </c>
      <c r="C33" s="8" t="s">
        <v>13</v>
      </c>
      <c r="D33" s="2" t="s">
        <v>25</v>
      </c>
      <c r="E33" s="5">
        <v>44118</v>
      </c>
      <c r="F33" s="4" t="s">
        <v>5</v>
      </c>
    </row>
    <row r="34" spans="2:6" ht="75" x14ac:dyDescent="0.25">
      <c r="B34" s="1" t="s">
        <v>16</v>
      </c>
      <c r="C34" s="8" t="s">
        <v>17</v>
      </c>
      <c r="D34" s="2" t="s">
        <v>26</v>
      </c>
      <c r="E34" s="5">
        <v>44118</v>
      </c>
      <c r="F34" s="4" t="s">
        <v>5</v>
      </c>
    </row>
    <row r="35" spans="2:6" ht="45" x14ac:dyDescent="0.25">
      <c r="B35" s="1" t="s">
        <v>32</v>
      </c>
      <c r="C35" s="8" t="s">
        <v>31</v>
      </c>
      <c r="D35" s="2" t="s">
        <v>30</v>
      </c>
      <c r="E35" s="5">
        <v>44119</v>
      </c>
      <c r="F35" s="4" t="s">
        <v>5</v>
      </c>
    </row>
    <row r="36" spans="2:6" x14ac:dyDescent="0.25">
      <c r="B36" t="s">
        <v>6</v>
      </c>
      <c r="F36">
        <f>SUBTOTAL(103,TabTrabalhista[Fonte])</f>
        <v>3</v>
      </c>
    </row>
  </sheetData>
  <mergeCells count="7">
    <mergeCell ref="B1:F1"/>
    <mergeCell ref="B30:F30"/>
    <mergeCell ref="B22:F22"/>
    <mergeCell ref="B14:F14"/>
    <mergeCell ref="B5:F5"/>
    <mergeCell ref="B2:F2"/>
    <mergeCell ref="B3:F3"/>
  </mergeCells>
  <hyperlinks>
    <hyperlink ref="D8" r:id="rId1"/>
    <hyperlink ref="D17" r:id="rId2"/>
    <hyperlink ref="D33" r:id="rId3"/>
    <hyperlink ref="D34" r:id="rId4"/>
    <hyperlink ref="D9" r:id="rId5"/>
    <hyperlink ref="D35" r:id="rId6"/>
    <hyperlink ref="D10" r:id="rId7"/>
    <hyperlink ref="D18" r:id="rId8"/>
  </hyperlinks>
  <pageMargins left="0.25" right="0.25" top="0.75" bottom="0.75" header="0.3" footer="0.3"/>
  <pageSetup paperSize="9" scale="56" fitToHeight="0" orientation="portrait" r:id="rId9"/>
  <drawing r:id="rId10"/>
  <tableParts count="4">
    <tablePart r:id="rId11"/>
    <tablePart r:id="rId12"/>
    <tablePart r:id="rId13"/>
    <tablePart r:id="rId1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4"/>
  <sheetViews>
    <sheetView showGridLines="0" workbookViewId="0">
      <selection activeCell="B4" sqref="B4"/>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50</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x14ac:dyDescent="0.25">
      <c r="B8" s="1"/>
      <c r="C8" s="1"/>
      <c r="D8" s="2"/>
      <c r="E8" s="5"/>
      <c r="F8" s="4"/>
    </row>
    <row r="9" spans="2:6" x14ac:dyDescent="0.25">
      <c r="B9" s="1"/>
      <c r="C9" s="1"/>
      <c r="D9" s="2"/>
      <c r="E9" s="5"/>
      <c r="F9" s="4"/>
    </row>
    <row r="10" spans="2:6" x14ac:dyDescent="0.25">
      <c r="B10" t="s">
        <v>6</v>
      </c>
      <c r="F10">
        <f>SUBTOTAL(103,TabGeral6102641[Fonte])</f>
        <v>0</v>
      </c>
    </row>
    <row r="13" spans="2:6" ht="18.75" x14ac:dyDescent="0.25">
      <c r="B13" s="11" t="s">
        <v>7</v>
      </c>
      <c r="C13" s="11"/>
      <c r="D13" s="11"/>
      <c r="E13" s="11"/>
      <c r="F13" s="11"/>
    </row>
    <row r="15" spans="2:6" ht="18.75" x14ac:dyDescent="0.3">
      <c r="B15" s="3" t="s">
        <v>0</v>
      </c>
      <c r="C15" s="3" t="s">
        <v>10</v>
      </c>
      <c r="D15" s="3" t="s">
        <v>1</v>
      </c>
      <c r="E15" s="3" t="s">
        <v>3</v>
      </c>
      <c r="F15" s="3" t="s">
        <v>4</v>
      </c>
    </row>
    <row r="16" spans="2:6" ht="15.75" customHeight="1" x14ac:dyDescent="0.25">
      <c r="B16" s="1"/>
      <c r="C16" s="1"/>
      <c r="D16" s="2"/>
      <c r="E16" s="5"/>
      <c r="F16" s="4"/>
    </row>
    <row r="17" spans="2:6" x14ac:dyDescent="0.25">
      <c r="B17" s="1"/>
      <c r="C17" s="1"/>
      <c r="D17" s="2"/>
      <c r="E17" s="5"/>
      <c r="F17" s="4"/>
    </row>
    <row r="18" spans="2:6" x14ac:dyDescent="0.25">
      <c r="B18" t="s">
        <v>6</v>
      </c>
      <c r="F18">
        <f>SUBTOTAL(103,TabMeioAmb7112742[Fonte])</f>
        <v>0</v>
      </c>
    </row>
    <row r="21" spans="2:6" ht="18.75" x14ac:dyDescent="0.25">
      <c r="B21" s="11" t="s">
        <v>8</v>
      </c>
      <c r="C21" s="11"/>
      <c r="D21" s="11"/>
      <c r="E21" s="11"/>
      <c r="F21" s="11"/>
    </row>
    <row r="23" spans="2:6" ht="18.75" x14ac:dyDescent="0.3">
      <c r="B23" s="3" t="s">
        <v>0</v>
      </c>
      <c r="C23" s="3" t="s">
        <v>10</v>
      </c>
      <c r="D23" s="3" t="s">
        <v>1</v>
      </c>
      <c r="E23" s="3" t="s">
        <v>3</v>
      </c>
      <c r="F23" s="3" t="s">
        <v>4</v>
      </c>
    </row>
    <row r="24" spans="2:6" ht="21" customHeight="1" x14ac:dyDescent="0.25">
      <c r="B24" s="1"/>
      <c r="C24" s="1"/>
      <c r="D24" s="2"/>
      <c r="E24" s="5"/>
      <c r="F24" s="6"/>
    </row>
    <row r="25" spans="2:6" x14ac:dyDescent="0.25">
      <c r="B25" s="1"/>
      <c r="C25" s="1"/>
      <c r="D25" s="2"/>
      <c r="E25" s="5"/>
      <c r="F25" s="4"/>
    </row>
    <row r="26" spans="2:6" x14ac:dyDescent="0.25">
      <c r="B26" t="s">
        <v>6</v>
      </c>
      <c r="F26">
        <f>SUBTOTAL(103,TabTributário8122843[Fonte])</f>
        <v>0</v>
      </c>
    </row>
    <row r="29" spans="2:6" ht="18.75" x14ac:dyDescent="0.25">
      <c r="B29" s="11" t="s">
        <v>9</v>
      </c>
      <c r="C29" s="11"/>
      <c r="D29" s="11"/>
      <c r="E29" s="11"/>
      <c r="F29" s="11"/>
    </row>
    <row r="31" spans="2:6" ht="18.75" x14ac:dyDescent="0.3">
      <c r="B31" s="3" t="s">
        <v>0</v>
      </c>
      <c r="C31" s="3" t="s">
        <v>10</v>
      </c>
      <c r="D31" s="3" t="s">
        <v>1</v>
      </c>
      <c r="E31" s="3" t="s">
        <v>3</v>
      </c>
      <c r="F31" s="3" t="s">
        <v>4</v>
      </c>
    </row>
    <row r="32" spans="2:6" ht="17.25" customHeight="1" x14ac:dyDescent="0.25">
      <c r="B32" s="1"/>
      <c r="C32" s="1"/>
      <c r="D32" s="2"/>
      <c r="E32" s="5"/>
      <c r="F32" s="4"/>
    </row>
    <row r="33" spans="2:6" x14ac:dyDescent="0.25">
      <c r="B33" s="1"/>
      <c r="C33" s="1"/>
      <c r="D33" s="2"/>
      <c r="E33" s="5"/>
      <c r="F33" s="4"/>
    </row>
    <row r="34" spans="2:6" x14ac:dyDescent="0.25">
      <c r="B34" t="s">
        <v>6</v>
      </c>
      <c r="F34">
        <f>SUBTOTAL(103,TabTrabalhista9132944[Fonte])</f>
        <v>0</v>
      </c>
    </row>
  </sheetData>
  <mergeCells count="7">
    <mergeCell ref="B29:F29"/>
    <mergeCell ref="B1:F1"/>
    <mergeCell ref="B2:F2"/>
    <mergeCell ref="B3:F3"/>
    <mergeCell ref="B5:F5"/>
    <mergeCell ref="B13:F13"/>
    <mergeCell ref="B21:F21"/>
  </mergeCells>
  <pageMargins left="0.25" right="0.25" top="0.75" bottom="0.75" header="0.3" footer="0.3"/>
  <pageSetup paperSize="9" scale="56" fitToHeight="0" orientation="portrait" r:id="rId1"/>
  <drawing r:id="rId2"/>
  <tableParts count="4">
    <tablePart r:id="rId3"/>
    <tablePart r:id="rId4"/>
    <tablePart r:id="rId5"/>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4"/>
  <sheetViews>
    <sheetView showGridLines="0" workbookViewId="0">
      <selection activeCell="B4" sqref="B4"/>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50</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x14ac:dyDescent="0.25">
      <c r="B8" s="1"/>
      <c r="C8" s="1"/>
      <c r="D8" s="2"/>
      <c r="E8" s="5"/>
      <c r="F8" s="4"/>
    </row>
    <row r="9" spans="2:6" x14ac:dyDescent="0.25">
      <c r="B9" s="1"/>
      <c r="C9" s="1"/>
      <c r="D9" s="2"/>
      <c r="E9" s="5"/>
      <c r="F9" s="4"/>
    </row>
    <row r="10" spans="2:6" x14ac:dyDescent="0.25">
      <c r="B10" t="s">
        <v>6</v>
      </c>
      <c r="F10">
        <f>SUBTOTAL(103,TabGeral6102645[Fonte])</f>
        <v>0</v>
      </c>
    </row>
    <row r="13" spans="2:6" ht="18.75" x14ac:dyDescent="0.25">
      <c r="B13" s="11" t="s">
        <v>7</v>
      </c>
      <c r="C13" s="11"/>
      <c r="D13" s="11"/>
      <c r="E13" s="11"/>
      <c r="F13" s="11"/>
    </row>
    <row r="15" spans="2:6" ht="18.75" x14ac:dyDescent="0.3">
      <c r="B15" s="3" t="s">
        <v>0</v>
      </c>
      <c r="C15" s="3" t="s">
        <v>10</v>
      </c>
      <c r="D15" s="3" t="s">
        <v>1</v>
      </c>
      <c r="E15" s="3" t="s">
        <v>3</v>
      </c>
      <c r="F15" s="3" t="s">
        <v>4</v>
      </c>
    </row>
    <row r="16" spans="2:6" ht="15.75" customHeight="1" x14ac:dyDescent="0.25">
      <c r="B16" s="1"/>
      <c r="C16" s="1"/>
      <c r="D16" s="2"/>
      <c r="E16" s="5"/>
      <c r="F16" s="4"/>
    </row>
    <row r="17" spans="2:6" x14ac:dyDescent="0.25">
      <c r="B17" s="1"/>
      <c r="C17" s="1"/>
      <c r="D17" s="2"/>
      <c r="E17" s="5"/>
      <c r="F17" s="4"/>
    </row>
    <row r="18" spans="2:6" x14ac:dyDescent="0.25">
      <c r="B18" t="s">
        <v>6</v>
      </c>
      <c r="F18">
        <f>SUBTOTAL(103,TabMeioAmb7112746[Fonte])</f>
        <v>0</v>
      </c>
    </row>
    <row r="21" spans="2:6" ht="18.75" x14ac:dyDescent="0.25">
      <c r="B21" s="11" t="s">
        <v>8</v>
      </c>
      <c r="C21" s="11"/>
      <c r="D21" s="11"/>
      <c r="E21" s="11"/>
      <c r="F21" s="11"/>
    </row>
    <row r="23" spans="2:6" ht="18.75" x14ac:dyDescent="0.3">
      <c r="B23" s="3" t="s">
        <v>0</v>
      </c>
      <c r="C23" s="3" t="s">
        <v>10</v>
      </c>
      <c r="D23" s="3" t="s">
        <v>1</v>
      </c>
      <c r="E23" s="3" t="s">
        <v>3</v>
      </c>
      <c r="F23" s="3" t="s">
        <v>4</v>
      </c>
    </row>
    <row r="24" spans="2:6" ht="21" customHeight="1" x14ac:dyDescent="0.25">
      <c r="B24" s="1"/>
      <c r="C24" s="1"/>
      <c r="D24" s="2"/>
      <c r="E24" s="5"/>
      <c r="F24" s="6"/>
    </row>
    <row r="25" spans="2:6" x14ac:dyDescent="0.25">
      <c r="B25" s="1"/>
      <c r="C25" s="1"/>
      <c r="D25" s="2"/>
      <c r="E25" s="5"/>
      <c r="F25" s="4"/>
    </row>
    <row r="26" spans="2:6" x14ac:dyDescent="0.25">
      <c r="B26" t="s">
        <v>6</v>
      </c>
      <c r="F26">
        <f>SUBTOTAL(103,TabTributário8122847[Fonte])</f>
        <v>0</v>
      </c>
    </row>
    <row r="29" spans="2:6" ht="18.75" x14ac:dyDescent="0.25">
      <c r="B29" s="11" t="s">
        <v>9</v>
      </c>
      <c r="C29" s="11"/>
      <c r="D29" s="11"/>
      <c r="E29" s="11"/>
      <c r="F29" s="11"/>
    </row>
    <row r="31" spans="2:6" ht="18.75" x14ac:dyDescent="0.3">
      <c r="B31" s="3" t="s">
        <v>0</v>
      </c>
      <c r="C31" s="3" t="s">
        <v>10</v>
      </c>
      <c r="D31" s="3" t="s">
        <v>1</v>
      </c>
      <c r="E31" s="3" t="s">
        <v>3</v>
      </c>
      <c r="F31" s="3" t="s">
        <v>4</v>
      </c>
    </row>
    <row r="32" spans="2:6" ht="17.25" customHeight="1" x14ac:dyDescent="0.25">
      <c r="B32" s="1"/>
      <c r="C32" s="1"/>
      <c r="D32" s="2"/>
      <c r="E32" s="5"/>
      <c r="F32" s="4"/>
    </row>
    <row r="33" spans="2:6" x14ac:dyDescent="0.25">
      <c r="B33" s="1"/>
      <c r="C33" s="1"/>
      <c r="D33" s="2"/>
      <c r="E33" s="5"/>
      <c r="F33" s="4"/>
    </row>
    <row r="34" spans="2:6" x14ac:dyDescent="0.25">
      <c r="B34" t="s">
        <v>6</v>
      </c>
      <c r="F34">
        <f>SUBTOTAL(103,TabTrabalhista9132948[Fonte])</f>
        <v>0</v>
      </c>
    </row>
  </sheetData>
  <mergeCells count="7">
    <mergeCell ref="B29:F29"/>
    <mergeCell ref="B1:F1"/>
    <mergeCell ref="B2:F2"/>
    <mergeCell ref="B3:F3"/>
    <mergeCell ref="B5:F5"/>
    <mergeCell ref="B13:F13"/>
    <mergeCell ref="B21:F21"/>
  </mergeCells>
  <pageMargins left="0.25" right="0.25" top="0.75" bottom="0.75" header="0.3" footer="0.3"/>
  <pageSetup paperSize="9" scale="56" fitToHeight="0" orientation="portrait" r:id="rId1"/>
  <drawing r:id="rId2"/>
  <tableParts count="4">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4"/>
  <sheetViews>
    <sheetView showGridLines="0" workbookViewId="0">
      <selection activeCell="B4" sqref="B4"/>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50</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x14ac:dyDescent="0.25">
      <c r="B8" s="1"/>
      <c r="C8" s="1"/>
      <c r="D8" s="2"/>
      <c r="E8" s="5"/>
      <c r="F8" s="4"/>
    </row>
    <row r="9" spans="2:6" x14ac:dyDescent="0.25">
      <c r="B9" s="1"/>
      <c r="C9" s="1"/>
      <c r="D9" s="2"/>
      <c r="E9" s="5"/>
      <c r="F9" s="4"/>
    </row>
    <row r="10" spans="2:6" x14ac:dyDescent="0.25">
      <c r="B10" t="s">
        <v>6</v>
      </c>
      <c r="F10">
        <f>SUBTOTAL(103,TabGeral6102649[Fonte])</f>
        <v>0</v>
      </c>
    </row>
    <row r="13" spans="2:6" ht="18.75" x14ac:dyDescent="0.25">
      <c r="B13" s="11" t="s">
        <v>7</v>
      </c>
      <c r="C13" s="11"/>
      <c r="D13" s="11"/>
      <c r="E13" s="11"/>
      <c r="F13" s="11"/>
    </row>
    <row r="15" spans="2:6" ht="18.75" x14ac:dyDescent="0.3">
      <c r="B15" s="3" t="s">
        <v>0</v>
      </c>
      <c r="C15" s="3" t="s">
        <v>10</v>
      </c>
      <c r="D15" s="3" t="s">
        <v>1</v>
      </c>
      <c r="E15" s="3" t="s">
        <v>3</v>
      </c>
      <c r="F15" s="3" t="s">
        <v>4</v>
      </c>
    </row>
    <row r="16" spans="2:6" ht="15.75" customHeight="1" x14ac:dyDescent="0.25">
      <c r="B16" s="1"/>
      <c r="C16" s="1"/>
      <c r="D16" s="2"/>
      <c r="E16" s="5"/>
      <c r="F16" s="4"/>
    </row>
    <row r="17" spans="2:6" x14ac:dyDescent="0.25">
      <c r="B17" s="1"/>
      <c r="C17" s="1"/>
      <c r="D17" s="2"/>
      <c r="E17" s="5"/>
      <c r="F17" s="4"/>
    </row>
    <row r="18" spans="2:6" x14ac:dyDescent="0.25">
      <c r="B18" t="s">
        <v>6</v>
      </c>
      <c r="F18">
        <f>SUBTOTAL(103,TabMeioAmb7112750[Fonte])</f>
        <v>0</v>
      </c>
    </row>
    <row r="21" spans="2:6" ht="18.75" x14ac:dyDescent="0.25">
      <c r="B21" s="11" t="s">
        <v>8</v>
      </c>
      <c r="C21" s="11"/>
      <c r="D21" s="11"/>
      <c r="E21" s="11"/>
      <c r="F21" s="11"/>
    </row>
    <row r="23" spans="2:6" ht="18.75" x14ac:dyDescent="0.3">
      <c r="B23" s="3" t="s">
        <v>0</v>
      </c>
      <c r="C23" s="3" t="s">
        <v>10</v>
      </c>
      <c r="D23" s="3" t="s">
        <v>1</v>
      </c>
      <c r="E23" s="3" t="s">
        <v>3</v>
      </c>
      <c r="F23" s="3" t="s">
        <v>4</v>
      </c>
    </row>
    <row r="24" spans="2:6" ht="21" customHeight="1" x14ac:dyDescent="0.25">
      <c r="B24" s="1"/>
      <c r="C24" s="1"/>
      <c r="D24" s="2"/>
      <c r="E24" s="5"/>
      <c r="F24" s="6"/>
    </row>
    <row r="25" spans="2:6" x14ac:dyDescent="0.25">
      <c r="B25" s="1"/>
      <c r="C25" s="1"/>
      <c r="D25" s="2"/>
      <c r="E25" s="5"/>
      <c r="F25" s="4"/>
    </row>
    <row r="26" spans="2:6" x14ac:dyDescent="0.25">
      <c r="B26" t="s">
        <v>6</v>
      </c>
      <c r="F26">
        <f>SUBTOTAL(103,TabTributário8122851[Fonte])</f>
        <v>0</v>
      </c>
    </row>
    <row r="29" spans="2:6" ht="18.75" x14ac:dyDescent="0.25">
      <c r="B29" s="11" t="s">
        <v>9</v>
      </c>
      <c r="C29" s="11"/>
      <c r="D29" s="11"/>
      <c r="E29" s="11"/>
      <c r="F29" s="11"/>
    </row>
    <row r="31" spans="2:6" ht="18.75" x14ac:dyDescent="0.3">
      <c r="B31" s="3" t="s">
        <v>0</v>
      </c>
      <c r="C31" s="3" t="s">
        <v>10</v>
      </c>
      <c r="D31" s="3" t="s">
        <v>1</v>
      </c>
      <c r="E31" s="3" t="s">
        <v>3</v>
      </c>
      <c r="F31" s="3" t="s">
        <v>4</v>
      </c>
    </row>
    <row r="32" spans="2:6" ht="17.25" customHeight="1" x14ac:dyDescent="0.25">
      <c r="B32" s="1"/>
      <c r="C32" s="1"/>
      <c r="D32" s="2"/>
      <c r="E32" s="5"/>
      <c r="F32" s="4"/>
    </row>
    <row r="33" spans="2:6" x14ac:dyDescent="0.25">
      <c r="B33" s="1"/>
      <c r="C33" s="1"/>
      <c r="D33" s="2"/>
      <c r="E33" s="5"/>
      <c r="F33" s="4"/>
    </row>
    <row r="34" spans="2:6" x14ac:dyDescent="0.25">
      <c r="B34" t="s">
        <v>6</v>
      </c>
      <c r="F34">
        <f>SUBTOTAL(103,TabTrabalhista9132952[Fonte])</f>
        <v>0</v>
      </c>
    </row>
  </sheetData>
  <mergeCells count="7">
    <mergeCell ref="B29:F29"/>
    <mergeCell ref="B1:F1"/>
    <mergeCell ref="B2:F2"/>
    <mergeCell ref="B3:F3"/>
    <mergeCell ref="B5:F5"/>
    <mergeCell ref="B13:F13"/>
    <mergeCell ref="B21:F21"/>
  </mergeCells>
  <pageMargins left="0.25" right="0.25" top="0.75" bottom="0.75" header="0.3" footer="0.3"/>
  <pageSetup paperSize="9" scale="56" fitToHeight="0" orientation="portrait" r:id="rId1"/>
  <drawing r:id="rId2"/>
  <tableParts count="4">
    <tablePart r:id="rId3"/>
    <tablePart r:id="rId4"/>
    <tablePart r:id="rId5"/>
    <tablePart r:id="rId6"/>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4"/>
  <sheetViews>
    <sheetView showGridLines="0" workbookViewId="0">
      <selection activeCell="A3" sqref="A3"/>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50</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x14ac:dyDescent="0.25">
      <c r="B8" s="1"/>
      <c r="C8" s="1"/>
      <c r="D8" s="2"/>
      <c r="E8" s="5"/>
      <c r="F8" s="4"/>
    </row>
    <row r="9" spans="2:6" x14ac:dyDescent="0.25">
      <c r="B9" s="1"/>
      <c r="C9" s="1"/>
      <c r="D9" s="2"/>
      <c r="E9" s="5"/>
      <c r="F9" s="4"/>
    </row>
    <row r="10" spans="2:6" x14ac:dyDescent="0.25">
      <c r="B10" t="s">
        <v>6</v>
      </c>
      <c r="F10">
        <f>SUBTOTAL(103,TabGeral61026[Fonte])</f>
        <v>0</v>
      </c>
    </row>
    <row r="13" spans="2:6" ht="18.75" x14ac:dyDescent="0.25">
      <c r="B13" s="11" t="s">
        <v>7</v>
      </c>
      <c r="C13" s="11"/>
      <c r="D13" s="11"/>
      <c r="E13" s="11"/>
      <c r="F13" s="11"/>
    </row>
    <row r="15" spans="2:6" ht="18.75" x14ac:dyDescent="0.3">
      <c r="B15" s="3" t="s">
        <v>0</v>
      </c>
      <c r="C15" s="3" t="s">
        <v>10</v>
      </c>
      <c r="D15" s="3" t="s">
        <v>1</v>
      </c>
      <c r="E15" s="3" t="s">
        <v>3</v>
      </c>
      <c r="F15" s="3" t="s">
        <v>4</v>
      </c>
    </row>
    <row r="16" spans="2:6" ht="15.75" customHeight="1" x14ac:dyDescent="0.25">
      <c r="B16" s="1"/>
      <c r="C16" s="1"/>
      <c r="D16" s="2"/>
      <c r="E16" s="5"/>
      <c r="F16" s="4"/>
    </row>
    <row r="17" spans="2:6" x14ac:dyDescent="0.25">
      <c r="B17" s="1"/>
      <c r="C17" s="1"/>
      <c r="D17" s="2"/>
      <c r="E17" s="5"/>
      <c r="F17" s="4"/>
    </row>
    <row r="18" spans="2:6" x14ac:dyDescent="0.25">
      <c r="B18" t="s">
        <v>6</v>
      </c>
      <c r="F18">
        <f>SUBTOTAL(103,TabMeioAmb71127[Fonte])</f>
        <v>0</v>
      </c>
    </row>
    <row r="21" spans="2:6" ht="18.75" x14ac:dyDescent="0.25">
      <c r="B21" s="11" t="s">
        <v>8</v>
      </c>
      <c r="C21" s="11"/>
      <c r="D21" s="11"/>
      <c r="E21" s="11"/>
      <c r="F21" s="11"/>
    </row>
    <row r="23" spans="2:6" ht="18.75" x14ac:dyDescent="0.3">
      <c r="B23" s="3" t="s">
        <v>0</v>
      </c>
      <c r="C23" s="3" t="s">
        <v>10</v>
      </c>
      <c r="D23" s="3" t="s">
        <v>1</v>
      </c>
      <c r="E23" s="3" t="s">
        <v>3</v>
      </c>
      <c r="F23" s="3" t="s">
        <v>4</v>
      </c>
    </row>
    <row r="24" spans="2:6" ht="21" customHeight="1" x14ac:dyDescent="0.25">
      <c r="B24" s="1"/>
      <c r="C24" s="1"/>
      <c r="D24" s="2"/>
      <c r="E24" s="5"/>
      <c r="F24" s="6"/>
    </row>
    <row r="25" spans="2:6" x14ac:dyDescent="0.25">
      <c r="B25" s="1"/>
      <c r="C25" s="1"/>
      <c r="D25" s="2"/>
      <c r="E25" s="5"/>
      <c r="F25" s="4"/>
    </row>
    <row r="26" spans="2:6" x14ac:dyDescent="0.25">
      <c r="B26" t="s">
        <v>6</v>
      </c>
      <c r="F26">
        <f>SUBTOTAL(103,TabTributário81228[Fonte])</f>
        <v>0</v>
      </c>
    </row>
    <row r="29" spans="2:6" ht="18.75" x14ac:dyDescent="0.25">
      <c r="B29" s="11" t="s">
        <v>9</v>
      </c>
      <c r="C29" s="11"/>
      <c r="D29" s="11"/>
      <c r="E29" s="11"/>
      <c r="F29" s="11"/>
    </row>
    <row r="31" spans="2:6" ht="18.75" x14ac:dyDescent="0.3">
      <c r="B31" s="3" t="s">
        <v>0</v>
      </c>
      <c r="C31" s="3" t="s">
        <v>10</v>
      </c>
      <c r="D31" s="3" t="s">
        <v>1</v>
      </c>
      <c r="E31" s="3" t="s">
        <v>3</v>
      </c>
      <c r="F31" s="3" t="s">
        <v>4</v>
      </c>
    </row>
    <row r="32" spans="2:6" ht="17.25" customHeight="1" x14ac:dyDescent="0.25">
      <c r="B32" s="1"/>
      <c r="C32" s="1"/>
      <c r="D32" s="2"/>
      <c r="E32" s="5"/>
      <c r="F32" s="4"/>
    </row>
    <row r="33" spans="2:6" x14ac:dyDescent="0.25">
      <c r="B33" s="1"/>
      <c r="C33" s="1"/>
      <c r="D33" s="2"/>
      <c r="E33" s="5"/>
      <c r="F33" s="4"/>
    </row>
    <row r="34" spans="2:6" x14ac:dyDescent="0.25">
      <c r="B34" t="s">
        <v>6</v>
      </c>
      <c r="F34">
        <f>SUBTOTAL(103,TabTrabalhista91329[Fonte])</f>
        <v>0</v>
      </c>
    </row>
  </sheetData>
  <mergeCells count="7">
    <mergeCell ref="B29:F29"/>
    <mergeCell ref="B1:F1"/>
    <mergeCell ref="B2:F2"/>
    <mergeCell ref="B3:F3"/>
    <mergeCell ref="B5:F5"/>
    <mergeCell ref="B13:F13"/>
    <mergeCell ref="B21:F21"/>
  </mergeCells>
  <pageMargins left="0.25" right="0.25" top="0.75" bottom="0.75" header="0.3" footer="0.3"/>
  <pageSetup paperSize="9" scale="56" fitToHeight="0" orientation="portrait" r:id="rId1"/>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6"/>
  <sheetViews>
    <sheetView showGridLines="0" workbookViewId="0">
      <selection activeCell="B20" sqref="B20"/>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14</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customHeight="1" x14ac:dyDescent="0.3">
      <c r="B7" s="3" t="s">
        <v>0</v>
      </c>
      <c r="C7" s="3" t="s">
        <v>10</v>
      </c>
      <c r="D7" s="3" t="s">
        <v>1</v>
      </c>
      <c r="E7" s="3" t="s">
        <v>3</v>
      </c>
      <c r="F7" s="3" t="s">
        <v>4</v>
      </c>
    </row>
    <row r="8" spans="2:6" ht="45" x14ac:dyDescent="0.25">
      <c r="B8" s="1" t="s">
        <v>41</v>
      </c>
      <c r="C8" s="8" t="s">
        <v>43</v>
      </c>
      <c r="D8" s="2" t="s">
        <v>42</v>
      </c>
      <c r="E8" s="5">
        <v>44124</v>
      </c>
      <c r="F8" s="4" t="s">
        <v>5</v>
      </c>
    </row>
    <row r="9" spans="2:6" ht="120" x14ac:dyDescent="0.25">
      <c r="B9" s="1" t="s">
        <v>51</v>
      </c>
      <c r="C9" s="8" t="s">
        <v>52</v>
      </c>
      <c r="D9" s="2" t="s">
        <v>56</v>
      </c>
      <c r="E9" s="5">
        <v>44126</v>
      </c>
      <c r="F9" s="4" t="s">
        <v>5</v>
      </c>
    </row>
    <row r="10" spans="2:6" ht="45" x14ac:dyDescent="0.25">
      <c r="B10" s="1" t="s">
        <v>55</v>
      </c>
      <c r="C10" s="8" t="s">
        <v>53</v>
      </c>
      <c r="D10" s="2" t="s">
        <v>54</v>
      </c>
      <c r="E10" s="5">
        <v>44126</v>
      </c>
      <c r="F10" s="4" t="s">
        <v>5</v>
      </c>
    </row>
    <row r="11" spans="2:6" ht="45" x14ac:dyDescent="0.25">
      <c r="B11" s="1" t="s">
        <v>60</v>
      </c>
      <c r="C11" s="8" t="s">
        <v>63</v>
      </c>
      <c r="D11" s="2" t="s">
        <v>61</v>
      </c>
      <c r="E11" s="5" t="s">
        <v>62</v>
      </c>
      <c r="F11" s="4" t="s">
        <v>5</v>
      </c>
    </row>
    <row r="12" spans="2:6" ht="18.75" customHeight="1" x14ac:dyDescent="0.25">
      <c r="B12" t="s">
        <v>6</v>
      </c>
      <c r="F12">
        <f>SUBTOTAL(103,TabGeral6[Fonte])</f>
        <v>4</v>
      </c>
    </row>
    <row r="13" spans="2:6" ht="18.75" customHeight="1" x14ac:dyDescent="0.25"/>
    <row r="14" spans="2:6" ht="18.75" customHeight="1" x14ac:dyDescent="0.25"/>
    <row r="15" spans="2:6" ht="18.75" customHeight="1" x14ac:dyDescent="0.25">
      <c r="B15" s="11" t="s">
        <v>7</v>
      </c>
      <c r="C15" s="11"/>
      <c r="D15" s="11"/>
      <c r="E15" s="11"/>
      <c r="F15" s="11"/>
    </row>
    <row r="16" spans="2:6" ht="6" customHeight="1" x14ac:dyDescent="0.25"/>
    <row r="17" spans="2:6" ht="18.75" customHeight="1" x14ac:dyDescent="0.3">
      <c r="B17" s="3" t="s">
        <v>0</v>
      </c>
      <c r="C17" s="3" t="s">
        <v>10</v>
      </c>
      <c r="D17" s="3" t="s">
        <v>1</v>
      </c>
      <c r="E17" s="3" t="s">
        <v>3</v>
      </c>
      <c r="F17" s="3" t="s">
        <v>4</v>
      </c>
    </row>
    <row r="18" spans="2:6" ht="45" x14ac:dyDescent="0.25">
      <c r="B18" s="1" t="s">
        <v>48</v>
      </c>
      <c r="C18" s="8" t="s">
        <v>47</v>
      </c>
      <c r="D18" s="2" t="s">
        <v>49</v>
      </c>
      <c r="E18" s="5">
        <v>44125</v>
      </c>
      <c r="F18" s="4" t="s">
        <v>5</v>
      </c>
    </row>
    <row r="19" spans="2:6" ht="18.75" customHeight="1" x14ac:dyDescent="0.25">
      <c r="B19" t="s">
        <v>6</v>
      </c>
      <c r="F19">
        <f>SUBTOTAL(103,TabMeioAmb7[Fonte])</f>
        <v>1</v>
      </c>
    </row>
    <row r="20" spans="2:6" ht="18.75" customHeight="1" x14ac:dyDescent="0.25"/>
    <row r="21" spans="2:6" ht="18.75" customHeight="1" x14ac:dyDescent="0.25"/>
    <row r="22" spans="2:6" ht="18.75" customHeight="1" x14ac:dyDescent="0.25">
      <c r="B22" s="11" t="s">
        <v>8</v>
      </c>
      <c r="C22" s="11"/>
      <c r="D22" s="11"/>
      <c r="E22" s="11"/>
      <c r="F22" s="11"/>
    </row>
    <row r="23" spans="2:6" ht="6" customHeight="1" x14ac:dyDescent="0.25"/>
    <row r="24" spans="2:6" ht="18.75" customHeight="1" x14ac:dyDescent="0.3">
      <c r="B24" s="3" t="s">
        <v>0</v>
      </c>
      <c r="C24" s="3" t="s">
        <v>10</v>
      </c>
      <c r="D24" s="3" t="s">
        <v>1</v>
      </c>
      <c r="E24" s="3" t="s">
        <v>3</v>
      </c>
      <c r="F24" s="3" t="s">
        <v>4</v>
      </c>
    </row>
    <row r="25" spans="2:6" ht="60" x14ac:dyDescent="0.25">
      <c r="B25" s="1" t="s">
        <v>44</v>
      </c>
      <c r="C25" s="8" t="s">
        <v>45</v>
      </c>
      <c r="D25" s="2" t="s">
        <v>46</v>
      </c>
      <c r="E25" s="5">
        <v>44125</v>
      </c>
      <c r="F25" s="6" t="s">
        <v>5</v>
      </c>
    </row>
    <row r="26" spans="2:6" ht="18.75" customHeight="1" x14ac:dyDescent="0.25">
      <c r="B26" t="s">
        <v>6</v>
      </c>
      <c r="F26">
        <f>SUBTOTAL(103,TabTributário8[Fonte])</f>
        <v>1</v>
      </c>
    </row>
    <row r="27" spans="2:6" ht="18.75" customHeight="1" x14ac:dyDescent="0.25"/>
    <row r="28" spans="2:6" ht="18.75" customHeight="1" x14ac:dyDescent="0.25"/>
    <row r="29" spans="2:6" ht="18.75" customHeight="1" x14ac:dyDescent="0.25">
      <c r="B29" s="11" t="s">
        <v>9</v>
      </c>
      <c r="C29" s="11"/>
      <c r="D29" s="11"/>
      <c r="E29" s="11"/>
      <c r="F29" s="11"/>
    </row>
    <row r="30" spans="2:6" ht="6" customHeight="1" x14ac:dyDescent="0.25"/>
    <row r="31" spans="2:6" ht="18.75" customHeight="1" x14ac:dyDescent="0.3">
      <c r="B31" s="3" t="s">
        <v>0</v>
      </c>
      <c r="C31" s="3" t="s">
        <v>10</v>
      </c>
      <c r="D31" s="3" t="s">
        <v>1</v>
      </c>
      <c r="E31" s="3" t="s">
        <v>3</v>
      </c>
      <c r="F31" s="3" t="s">
        <v>4</v>
      </c>
    </row>
    <row r="32" spans="2:6" ht="45" x14ac:dyDescent="0.25">
      <c r="B32" s="1" t="s">
        <v>57</v>
      </c>
      <c r="C32" s="8" t="s">
        <v>58</v>
      </c>
      <c r="D32" s="2" t="s">
        <v>64</v>
      </c>
      <c r="E32" s="5">
        <v>44127</v>
      </c>
      <c r="F32" s="4" t="s">
        <v>5</v>
      </c>
    </row>
    <row r="33" spans="2:6" ht="60" x14ac:dyDescent="0.25">
      <c r="B33" s="1" t="s">
        <v>59</v>
      </c>
      <c r="C33" s="8" t="s">
        <v>65</v>
      </c>
      <c r="D33" s="2" t="s">
        <v>66</v>
      </c>
      <c r="E33" s="5">
        <v>44127</v>
      </c>
      <c r="F33" s="4" t="s">
        <v>5</v>
      </c>
    </row>
    <row r="34" spans="2:6" ht="18.75" customHeight="1" x14ac:dyDescent="0.25">
      <c r="B34" t="s">
        <v>6</v>
      </c>
      <c r="F34">
        <f>SUBTOTAL(103,TabTrabalhista9[Fonte])</f>
        <v>2</v>
      </c>
    </row>
    <row r="35" spans="2:6" ht="18.75" customHeight="1" x14ac:dyDescent="0.25"/>
    <row r="36" spans="2:6" ht="18.75" customHeight="1" x14ac:dyDescent="0.25"/>
  </sheetData>
  <mergeCells count="7">
    <mergeCell ref="B29:F29"/>
    <mergeCell ref="B1:F1"/>
    <mergeCell ref="B2:F2"/>
    <mergeCell ref="B3:F3"/>
    <mergeCell ref="B5:F5"/>
    <mergeCell ref="B15:F15"/>
    <mergeCell ref="B22:F22"/>
  </mergeCells>
  <hyperlinks>
    <hyperlink ref="D8" r:id="rId1"/>
    <hyperlink ref="D25" r:id="rId2"/>
    <hyperlink ref="D18" r:id="rId3"/>
    <hyperlink ref="D10" r:id="rId4"/>
    <hyperlink ref="D9" r:id="rId5"/>
    <hyperlink ref="D11" r:id="rId6"/>
    <hyperlink ref="D32" r:id="rId7"/>
    <hyperlink ref="D33" r:id="rId8"/>
  </hyperlinks>
  <pageMargins left="0.25" right="0.25" top="0.75" bottom="0.75" header="0.3" footer="0.3"/>
  <pageSetup paperSize="9" scale="56" fitToHeight="0" orientation="portrait" r:id="rId9"/>
  <drawing r:id="rId10"/>
  <tableParts count="4">
    <tablePart r:id="rId11"/>
    <tablePart r:id="rId12"/>
    <tablePart r:id="rId13"/>
    <tablePart r:id="rId1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8"/>
  <sheetViews>
    <sheetView showGridLines="0" workbookViewId="0">
      <selection activeCell="B17" sqref="B17"/>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39</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ht="90" x14ac:dyDescent="0.25">
      <c r="B8" s="1" t="s">
        <v>68</v>
      </c>
      <c r="C8" s="1" t="s">
        <v>67</v>
      </c>
      <c r="D8" s="2" t="s">
        <v>72</v>
      </c>
      <c r="E8" s="5">
        <v>44130</v>
      </c>
      <c r="F8" s="4" t="s">
        <v>5</v>
      </c>
    </row>
    <row r="9" spans="2:6" ht="30" x14ac:dyDescent="0.25">
      <c r="B9" s="1" t="s">
        <v>80</v>
      </c>
      <c r="C9" s="1" t="s">
        <v>79</v>
      </c>
      <c r="D9" s="2" t="s">
        <v>81</v>
      </c>
      <c r="E9" s="5">
        <v>44132</v>
      </c>
      <c r="F9" s="6" t="s">
        <v>20</v>
      </c>
    </row>
    <row r="10" spans="2:6" ht="45" x14ac:dyDescent="0.25">
      <c r="B10" s="1" t="s">
        <v>82</v>
      </c>
      <c r="C10" s="1" t="s">
        <v>90</v>
      </c>
      <c r="D10" s="2" t="s">
        <v>89</v>
      </c>
      <c r="E10" s="5">
        <v>44133</v>
      </c>
      <c r="F10" s="6" t="s">
        <v>5</v>
      </c>
    </row>
    <row r="11" spans="2:6" ht="60" x14ac:dyDescent="0.25">
      <c r="B11" s="1" t="s">
        <v>83</v>
      </c>
      <c r="C11" s="1" t="s">
        <v>88</v>
      </c>
      <c r="D11" s="2" t="s">
        <v>87</v>
      </c>
      <c r="E11" s="5">
        <v>44133</v>
      </c>
      <c r="F11" s="6" t="s">
        <v>5</v>
      </c>
    </row>
    <row r="12" spans="2:6" ht="105" x14ac:dyDescent="0.25">
      <c r="B12" s="1" t="s">
        <v>84</v>
      </c>
      <c r="C12" s="1" t="s">
        <v>86</v>
      </c>
      <c r="D12" s="2" t="s">
        <v>85</v>
      </c>
      <c r="E12" s="5">
        <v>44133</v>
      </c>
      <c r="F12" s="6" t="s">
        <v>20</v>
      </c>
    </row>
    <row r="13" spans="2:6" x14ac:dyDescent="0.25">
      <c r="B13" t="s">
        <v>6</v>
      </c>
      <c r="F13">
        <f>SUBTOTAL(103,TabGeral610[Fonte])</f>
        <v>5</v>
      </c>
    </row>
    <row r="16" spans="2:6" ht="18.75" x14ac:dyDescent="0.25">
      <c r="B16" s="11" t="s">
        <v>7</v>
      </c>
      <c r="C16" s="11"/>
      <c r="D16" s="11"/>
      <c r="E16" s="11"/>
      <c r="F16" s="11"/>
    </row>
    <row r="17" spans="2:6" ht="6" customHeight="1" x14ac:dyDescent="0.25"/>
    <row r="18" spans="2:6" ht="18.75" x14ac:dyDescent="0.3">
      <c r="B18" s="3" t="s">
        <v>0</v>
      </c>
      <c r="C18" s="3" t="s">
        <v>10</v>
      </c>
      <c r="D18" s="3" t="s">
        <v>1</v>
      </c>
      <c r="E18" s="3" t="s">
        <v>3</v>
      </c>
      <c r="F18" s="3" t="s">
        <v>4</v>
      </c>
    </row>
    <row r="19" spans="2:6" ht="90" x14ac:dyDescent="0.25">
      <c r="B19" s="1" t="s">
        <v>69</v>
      </c>
      <c r="C19" s="1" t="s">
        <v>71</v>
      </c>
      <c r="D19" s="2" t="s">
        <v>70</v>
      </c>
      <c r="E19" s="5">
        <v>44131</v>
      </c>
      <c r="F19" s="4" t="s">
        <v>5</v>
      </c>
    </row>
    <row r="20" spans="2:6" x14ac:dyDescent="0.25">
      <c r="B20" t="s">
        <v>6</v>
      </c>
      <c r="F20">
        <f>SUBTOTAL(103,TabMeioAmb711[Fonte])</f>
        <v>1</v>
      </c>
    </row>
    <row r="23" spans="2:6" ht="18.75" x14ac:dyDescent="0.25">
      <c r="B23" s="11" t="s">
        <v>9</v>
      </c>
      <c r="C23" s="11"/>
      <c r="D23" s="11"/>
      <c r="E23" s="11"/>
      <c r="F23" s="11"/>
    </row>
    <row r="24" spans="2:6" ht="6" customHeight="1" x14ac:dyDescent="0.25"/>
    <row r="25" spans="2:6" ht="18.75" x14ac:dyDescent="0.3">
      <c r="B25" s="3" t="s">
        <v>0</v>
      </c>
      <c r="C25" s="3" t="s">
        <v>10</v>
      </c>
      <c r="D25" s="3" t="s">
        <v>1</v>
      </c>
      <c r="E25" s="3" t="s">
        <v>3</v>
      </c>
      <c r="F25" s="3" t="s">
        <v>4</v>
      </c>
    </row>
    <row r="26" spans="2:6" ht="60" x14ac:dyDescent="0.25">
      <c r="B26" s="1" t="s">
        <v>77</v>
      </c>
      <c r="C26" s="1" t="s">
        <v>76</v>
      </c>
      <c r="D26" s="2" t="s">
        <v>78</v>
      </c>
      <c r="E26" s="5">
        <v>44131</v>
      </c>
      <c r="F26" s="4" t="s">
        <v>5</v>
      </c>
    </row>
    <row r="27" spans="2:6" ht="90" x14ac:dyDescent="0.25">
      <c r="B27" s="1" t="s">
        <v>73</v>
      </c>
      <c r="C27" s="1" t="s">
        <v>75</v>
      </c>
      <c r="D27" s="2" t="s">
        <v>74</v>
      </c>
      <c r="E27" s="5">
        <v>44131</v>
      </c>
      <c r="F27" s="6" t="s">
        <v>20</v>
      </c>
    </row>
    <row r="28" spans="2:6" x14ac:dyDescent="0.25">
      <c r="B28" t="s">
        <v>6</v>
      </c>
      <c r="F28">
        <f>SUBTOTAL(103,TabTrabalhista913[Fonte])</f>
        <v>2</v>
      </c>
    </row>
  </sheetData>
  <mergeCells count="6">
    <mergeCell ref="B23:F23"/>
    <mergeCell ref="B1:F1"/>
    <mergeCell ref="B2:F2"/>
    <mergeCell ref="B3:F3"/>
    <mergeCell ref="B5:F5"/>
    <mergeCell ref="B16:F16"/>
  </mergeCells>
  <hyperlinks>
    <hyperlink ref="D19" r:id="rId1"/>
    <hyperlink ref="D8" r:id="rId2"/>
    <hyperlink ref="D27" r:id="rId3"/>
    <hyperlink ref="D26" r:id="rId4"/>
    <hyperlink ref="D9" r:id="rId5"/>
    <hyperlink ref="D12" r:id="rId6"/>
    <hyperlink ref="D11" r:id="rId7"/>
  </hyperlinks>
  <pageMargins left="0.25" right="0.25" top="0.75" bottom="0.75" header="0.3" footer="0.3"/>
  <pageSetup paperSize="9" scale="56" fitToHeight="0" orientation="portrait" r:id="rId8"/>
  <drawing r:id="rId9"/>
  <tableParts count="3">
    <tablePart r:id="rId10"/>
    <tablePart r:id="rId11"/>
    <tablePart r:id="rId1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5"/>
  <sheetViews>
    <sheetView showGridLines="0" topLeftCell="A7" workbookViewId="0">
      <selection activeCell="B5" sqref="B5:F5"/>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40</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ht="75" x14ac:dyDescent="0.25">
      <c r="B8" s="1" t="s">
        <v>95</v>
      </c>
      <c r="C8" s="1" t="s">
        <v>104</v>
      </c>
      <c r="D8" s="2" t="s">
        <v>103</v>
      </c>
      <c r="E8" s="5">
        <v>44138</v>
      </c>
      <c r="F8" s="4" t="s">
        <v>5</v>
      </c>
    </row>
    <row r="9" spans="2:6" ht="45" x14ac:dyDescent="0.25">
      <c r="B9" s="1" t="s">
        <v>96</v>
      </c>
      <c r="C9" s="1" t="s">
        <v>106</v>
      </c>
      <c r="D9" s="2" t="s">
        <v>105</v>
      </c>
      <c r="E9" s="5">
        <v>44138</v>
      </c>
      <c r="F9" s="4" t="s">
        <v>5</v>
      </c>
    </row>
    <row r="10" spans="2:6" ht="45" x14ac:dyDescent="0.25">
      <c r="B10" s="1" t="s">
        <v>97</v>
      </c>
      <c r="C10" s="1" t="s">
        <v>108</v>
      </c>
      <c r="D10" s="2" t="s">
        <v>107</v>
      </c>
      <c r="E10" s="5">
        <v>44138</v>
      </c>
      <c r="F10" s="4" t="s">
        <v>5</v>
      </c>
    </row>
    <row r="11" spans="2:6" ht="120" x14ac:dyDescent="0.25">
      <c r="B11" s="1" t="s">
        <v>101</v>
      </c>
      <c r="C11" s="1" t="s">
        <v>102</v>
      </c>
      <c r="D11" s="2" t="s">
        <v>112</v>
      </c>
      <c r="E11" s="5">
        <v>44141</v>
      </c>
      <c r="F11" s="6" t="s">
        <v>20</v>
      </c>
    </row>
    <row r="12" spans="2:6" x14ac:dyDescent="0.25">
      <c r="B12" t="s">
        <v>6</v>
      </c>
      <c r="F12">
        <f>SUBTOTAL(103,TabGeral61014[Fonte])</f>
        <v>4</v>
      </c>
    </row>
    <row r="15" spans="2:6" ht="18.75" x14ac:dyDescent="0.25">
      <c r="B15" s="11" t="s">
        <v>7</v>
      </c>
      <c r="C15" s="11"/>
      <c r="D15" s="11"/>
      <c r="E15" s="11"/>
      <c r="F15" s="11"/>
    </row>
    <row r="16" spans="2:6" ht="6" customHeight="1" x14ac:dyDescent="0.25"/>
    <row r="17" spans="2:6" ht="18.75" x14ac:dyDescent="0.3">
      <c r="B17" s="3" t="s">
        <v>0</v>
      </c>
      <c r="C17" s="3" t="s">
        <v>10</v>
      </c>
      <c r="D17" s="3" t="s">
        <v>1</v>
      </c>
      <c r="E17" s="3" t="s">
        <v>3</v>
      </c>
      <c r="F17" s="3" t="s">
        <v>4</v>
      </c>
    </row>
    <row r="18" spans="2:6" ht="105" x14ac:dyDescent="0.25">
      <c r="B18" s="1" t="s">
        <v>99</v>
      </c>
      <c r="C18" s="1" t="s">
        <v>100</v>
      </c>
      <c r="D18" s="2" t="s">
        <v>113</v>
      </c>
      <c r="E18" s="5">
        <v>44141</v>
      </c>
      <c r="F18" s="6" t="s">
        <v>20</v>
      </c>
    </row>
    <row r="19" spans="2:6" x14ac:dyDescent="0.25">
      <c r="B19" t="s">
        <v>6</v>
      </c>
      <c r="F19">
        <f>SUBTOTAL(103,TabMeioAmb71115[Fonte])</f>
        <v>1</v>
      </c>
    </row>
    <row r="22" spans="2:6" ht="18.75" hidden="1" x14ac:dyDescent="0.25">
      <c r="B22" s="11" t="s">
        <v>8</v>
      </c>
      <c r="C22" s="11"/>
      <c r="D22" s="11"/>
      <c r="E22" s="11"/>
      <c r="F22" s="11"/>
    </row>
    <row r="23" spans="2:6" hidden="1" x14ac:dyDescent="0.25"/>
    <row r="24" spans="2:6" ht="6" hidden="1" customHeight="1" x14ac:dyDescent="0.3">
      <c r="B24" s="3" t="s">
        <v>0</v>
      </c>
      <c r="C24" s="3" t="s">
        <v>10</v>
      </c>
      <c r="D24" s="3" t="s">
        <v>1</v>
      </c>
      <c r="E24" s="3" t="s">
        <v>3</v>
      </c>
      <c r="F24" s="3" t="s">
        <v>4</v>
      </c>
    </row>
    <row r="25" spans="2:6" hidden="1" x14ac:dyDescent="0.25">
      <c r="B25" s="1"/>
      <c r="C25" s="1"/>
      <c r="D25" s="2"/>
      <c r="E25" s="5"/>
      <c r="F25" s="6"/>
    </row>
    <row r="26" spans="2:6" hidden="1" x14ac:dyDescent="0.25">
      <c r="B26" s="1"/>
      <c r="C26" s="1"/>
      <c r="D26" s="2"/>
      <c r="E26" s="5"/>
      <c r="F26" s="4"/>
    </row>
    <row r="27" spans="2:6" hidden="1" x14ac:dyDescent="0.25">
      <c r="B27" t="s">
        <v>6</v>
      </c>
      <c r="F27">
        <f>SUBTOTAL(103,TabTributário81216[Fonte])</f>
        <v>0</v>
      </c>
    </row>
    <row r="28" spans="2:6" hidden="1" x14ac:dyDescent="0.25"/>
    <row r="29" spans="2:6" hidden="1" x14ac:dyDescent="0.25"/>
    <row r="30" spans="2:6" ht="18.75" x14ac:dyDescent="0.25">
      <c r="B30" s="11" t="s">
        <v>9</v>
      </c>
      <c r="C30" s="11"/>
      <c r="D30" s="11"/>
      <c r="E30" s="11"/>
      <c r="F30" s="11"/>
    </row>
    <row r="31" spans="2:6" ht="6" customHeight="1" x14ac:dyDescent="0.25"/>
    <row r="32" spans="2:6" ht="18.75" customHeight="1" x14ac:dyDescent="0.3">
      <c r="B32" s="3" t="s">
        <v>0</v>
      </c>
      <c r="C32" s="3" t="s">
        <v>10</v>
      </c>
      <c r="D32" s="3" t="s">
        <v>1</v>
      </c>
      <c r="E32" s="3" t="s">
        <v>3</v>
      </c>
      <c r="F32" s="3" t="s">
        <v>4</v>
      </c>
    </row>
    <row r="33" spans="2:6" ht="60" x14ac:dyDescent="0.25">
      <c r="B33" s="1" t="s">
        <v>94</v>
      </c>
      <c r="C33" s="1" t="s">
        <v>93</v>
      </c>
      <c r="D33" s="2" t="s">
        <v>109</v>
      </c>
      <c r="E33" s="5">
        <v>44138</v>
      </c>
      <c r="F33" s="4" t="s">
        <v>5</v>
      </c>
    </row>
    <row r="34" spans="2:6" ht="105" x14ac:dyDescent="0.25">
      <c r="B34" s="1" t="s">
        <v>98</v>
      </c>
      <c r="C34" s="1" t="s">
        <v>111</v>
      </c>
      <c r="D34" s="2" t="s">
        <v>110</v>
      </c>
      <c r="E34" s="5">
        <v>44140</v>
      </c>
      <c r="F34" s="4" t="s">
        <v>5</v>
      </c>
    </row>
    <row r="35" spans="2:6" x14ac:dyDescent="0.25">
      <c r="B35" t="s">
        <v>6</v>
      </c>
      <c r="F35">
        <f>SUBTOTAL(103,TabTrabalhista91317[Fonte])</f>
        <v>2</v>
      </c>
    </row>
  </sheetData>
  <mergeCells count="7">
    <mergeCell ref="B30:F30"/>
    <mergeCell ref="B1:F1"/>
    <mergeCell ref="B2:F2"/>
    <mergeCell ref="B3:F3"/>
    <mergeCell ref="B5:F5"/>
    <mergeCell ref="B15:F15"/>
    <mergeCell ref="B22:F22"/>
  </mergeCells>
  <hyperlinks>
    <hyperlink ref="D8" r:id="rId1"/>
    <hyperlink ref="D9" r:id="rId2"/>
    <hyperlink ref="D10" r:id="rId3"/>
    <hyperlink ref="D33" r:id="rId4"/>
    <hyperlink ref="D34" r:id="rId5"/>
    <hyperlink ref="D11" r:id="rId6"/>
    <hyperlink ref="D18" r:id="rId7"/>
  </hyperlinks>
  <pageMargins left="0.25" right="0.25" top="0.75" bottom="0.75" header="0.3" footer="0.3"/>
  <pageSetup paperSize="9" scale="56" fitToHeight="0" orientation="portrait" r:id="rId8"/>
  <drawing r:id="rId9"/>
  <tableParts count="4">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6"/>
  <sheetViews>
    <sheetView showGridLines="0" workbookViewId="0">
      <selection activeCell="D13" sqref="D13"/>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91</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ht="45" x14ac:dyDescent="0.25">
      <c r="B8" s="1" t="s">
        <v>114</v>
      </c>
      <c r="C8" s="1" t="s">
        <v>115</v>
      </c>
      <c r="D8" s="2" t="s">
        <v>116</v>
      </c>
      <c r="E8" s="5">
        <v>44144</v>
      </c>
      <c r="F8" s="6" t="s">
        <v>5</v>
      </c>
    </row>
    <row r="9" spans="2:6" ht="45" x14ac:dyDescent="0.25">
      <c r="B9" s="1" t="s">
        <v>117</v>
      </c>
      <c r="C9" s="1" t="s">
        <v>118</v>
      </c>
      <c r="D9" s="2" t="s">
        <v>119</v>
      </c>
      <c r="E9" s="5">
        <v>44144</v>
      </c>
      <c r="F9" s="6" t="s">
        <v>5</v>
      </c>
    </row>
    <row r="10" spans="2:6" ht="45" x14ac:dyDescent="0.25">
      <c r="B10" s="1" t="s">
        <v>117</v>
      </c>
      <c r="C10" s="1" t="s">
        <v>118</v>
      </c>
      <c r="D10" s="2" t="s">
        <v>119</v>
      </c>
      <c r="E10" s="5">
        <v>44144</v>
      </c>
      <c r="F10" s="6" t="s">
        <v>5</v>
      </c>
    </row>
    <row r="11" spans="2:6" ht="45" x14ac:dyDescent="0.25">
      <c r="B11" s="1" t="s">
        <v>117</v>
      </c>
      <c r="C11" s="1" t="s">
        <v>118</v>
      </c>
      <c r="D11" s="2" t="s">
        <v>119</v>
      </c>
      <c r="E11" s="5">
        <v>44144</v>
      </c>
      <c r="F11" s="6" t="s">
        <v>5</v>
      </c>
    </row>
    <row r="12" spans="2:6" ht="45" x14ac:dyDescent="0.25">
      <c r="B12" s="1" t="s">
        <v>124</v>
      </c>
      <c r="C12" s="1" t="s">
        <v>125</v>
      </c>
      <c r="D12" s="2" t="s">
        <v>126</v>
      </c>
      <c r="E12" s="5">
        <v>44148</v>
      </c>
      <c r="F12" s="6" t="s">
        <v>5</v>
      </c>
    </row>
    <row r="13" spans="2:6" x14ac:dyDescent="0.25">
      <c r="B13" t="s">
        <v>6</v>
      </c>
      <c r="F13">
        <f>SUBTOTAL(103,TabGeral6102612[Fonte])</f>
        <v>5</v>
      </c>
    </row>
    <row r="15" spans="2:6" hidden="1" x14ac:dyDescent="0.25"/>
    <row r="16" spans="2:6" ht="18.75" hidden="1" x14ac:dyDescent="0.25">
      <c r="B16" s="11" t="s">
        <v>7</v>
      </c>
      <c r="C16" s="11"/>
      <c r="D16" s="11"/>
      <c r="E16" s="11"/>
      <c r="F16" s="11"/>
    </row>
    <row r="17" spans="2:6" hidden="1" x14ac:dyDescent="0.25"/>
    <row r="18" spans="2:6" ht="18.75" hidden="1" x14ac:dyDescent="0.3">
      <c r="B18" s="3" t="s">
        <v>0</v>
      </c>
      <c r="C18" s="3" t="s">
        <v>10</v>
      </c>
      <c r="D18" s="3" t="s">
        <v>1</v>
      </c>
      <c r="E18" s="3" t="s">
        <v>3</v>
      </c>
      <c r="F18" s="3" t="s">
        <v>4</v>
      </c>
    </row>
    <row r="19" spans="2:6" ht="15.75" hidden="1" customHeight="1" x14ac:dyDescent="0.25">
      <c r="B19" s="1"/>
      <c r="C19" s="1"/>
      <c r="D19" s="2"/>
      <c r="E19" s="5"/>
      <c r="F19" s="4"/>
    </row>
    <row r="20" spans="2:6" hidden="1" x14ac:dyDescent="0.25">
      <c r="B20" s="1"/>
      <c r="C20" s="1"/>
      <c r="D20" s="2"/>
      <c r="E20" s="5"/>
      <c r="F20" s="4"/>
    </row>
    <row r="21" spans="2:6" hidden="1" x14ac:dyDescent="0.25">
      <c r="B21" t="s">
        <v>6</v>
      </c>
      <c r="F21">
        <f>SUBTOTAL(103,TabMeioAmb7112718[Fonte])</f>
        <v>0</v>
      </c>
    </row>
    <row r="22" spans="2:6" hidden="1" x14ac:dyDescent="0.25"/>
    <row r="23" spans="2:6" hidden="1" x14ac:dyDescent="0.25"/>
    <row r="24" spans="2:6" ht="18.75" hidden="1" x14ac:dyDescent="0.25">
      <c r="B24" s="11" t="s">
        <v>8</v>
      </c>
      <c r="C24" s="11"/>
      <c r="D24" s="11"/>
      <c r="E24" s="11"/>
      <c r="F24" s="11"/>
    </row>
    <row r="25" spans="2:6" hidden="1" x14ac:dyDescent="0.25"/>
    <row r="26" spans="2:6" ht="18.75" hidden="1" x14ac:dyDescent="0.3">
      <c r="B26" s="3" t="s">
        <v>0</v>
      </c>
      <c r="C26" s="3" t="s">
        <v>10</v>
      </c>
      <c r="D26" s="3" t="s">
        <v>1</v>
      </c>
      <c r="E26" s="3" t="s">
        <v>3</v>
      </c>
      <c r="F26" s="3" t="s">
        <v>4</v>
      </c>
    </row>
    <row r="27" spans="2:6" ht="21" hidden="1" customHeight="1" x14ac:dyDescent="0.25">
      <c r="B27" s="1"/>
      <c r="C27" s="1"/>
      <c r="D27" s="2"/>
      <c r="E27" s="5"/>
      <c r="F27" s="6"/>
    </row>
    <row r="28" spans="2:6" hidden="1" x14ac:dyDescent="0.25">
      <c r="B28" s="1"/>
      <c r="C28" s="1"/>
      <c r="D28" s="2"/>
      <c r="E28" s="5"/>
      <c r="F28" s="4"/>
    </row>
    <row r="29" spans="2:6" hidden="1" x14ac:dyDescent="0.25">
      <c r="B29" t="s">
        <v>6</v>
      </c>
      <c r="F29">
        <f>SUBTOTAL(103,TabTributário8122819[Fonte])</f>
        <v>0</v>
      </c>
    </row>
    <row r="30" spans="2:6" hidden="1" x14ac:dyDescent="0.25"/>
    <row r="32" spans="2:6" ht="18.75" x14ac:dyDescent="0.25">
      <c r="B32" s="11" t="s">
        <v>9</v>
      </c>
      <c r="C32" s="11"/>
      <c r="D32" s="11"/>
      <c r="E32" s="11"/>
      <c r="F32" s="11"/>
    </row>
    <row r="33" spans="2:6" ht="6" customHeight="1" x14ac:dyDescent="0.25"/>
    <row r="34" spans="2:6" ht="18.75" x14ac:dyDescent="0.3">
      <c r="B34" s="3" t="s">
        <v>0</v>
      </c>
      <c r="C34" s="3" t="s">
        <v>10</v>
      </c>
      <c r="D34" s="3" t="s">
        <v>1</v>
      </c>
      <c r="E34" s="3" t="s">
        <v>3</v>
      </c>
      <c r="F34" s="3" t="s">
        <v>4</v>
      </c>
    </row>
    <row r="35" spans="2:6" ht="135" x14ac:dyDescent="0.25">
      <c r="B35" s="1" t="s">
        <v>122</v>
      </c>
      <c r="C35" s="1" t="s">
        <v>120</v>
      </c>
      <c r="D35" s="2" t="s">
        <v>121</v>
      </c>
      <c r="E35" s="5">
        <v>44141</v>
      </c>
      <c r="F35" s="6" t="s">
        <v>123</v>
      </c>
    </row>
    <row r="36" spans="2:6" x14ac:dyDescent="0.25">
      <c r="B36" t="s">
        <v>6</v>
      </c>
      <c r="F36">
        <f>SUBTOTAL(103,TabTrabalhista9132920[Fonte])</f>
        <v>1</v>
      </c>
    </row>
  </sheetData>
  <mergeCells count="7">
    <mergeCell ref="B32:F32"/>
    <mergeCell ref="B1:F1"/>
    <mergeCell ref="B2:F2"/>
    <mergeCell ref="B3:F3"/>
    <mergeCell ref="B5:F5"/>
    <mergeCell ref="B16:F16"/>
    <mergeCell ref="B24:F24"/>
  </mergeCells>
  <hyperlinks>
    <hyperlink ref="D35" r:id="rId1"/>
    <hyperlink ref="D12" r:id="rId2"/>
  </hyperlinks>
  <pageMargins left="0.25" right="0.25" top="0.75" bottom="0.75" header="0.3" footer="0.3"/>
  <pageSetup paperSize="9" scale="56" fitToHeight="0" orientation="portrait" r:id="rId3"/>
  <drawing r:id="rId4"/>
  <tableParts count="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0"/>
  <sheetViews>
    <sheetView showGridLines="0" workbookViewId="0">
      <selection activeCell="B11" sqref="B11"/>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92</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ht="60" x14ac:dyDescent="0.25">
      <c r="B8" s="1" t="s">
        <v>128</v>
      </c>
      <c r="C8" s="1" t="s">
        <v>127</v>
      </c>
      <c r="D8" s="2" t="s">
        <v>129</v>
      </c>
      <c r="E8" s="5">
        <v>44153</v>
      </c>
      <c r="F8" s="4" t="s">
        <v>5</v>
      </c>
    </row>
    <row r="9" spans="2:6" ht="75" x14ac:dyDescent="0.25">
      <c r="B9" s="1" t="s">
        <v>131</v>
      </c>
      <c r="C9" s="1" t="s">
        <v>130</v>
      </c>
      <c r="D9" s="2" t="s">
        <v>132</v>
      </c>
      <c r="E9" s="5">
        <v>44155</v>
      </c>
      <c r="F9" s="4" t="s">
        <v>5</v>
      </c>
    </row>
    <row r="10" spans="2:6" x14ac:dyDescent="0.25">
      <c r="B10" t="s">
        <v>6</v>
      </c>
      <c r="F10">
        <f>SUBTOTAL(103,TabGeral610261221[Fonte])</f>
        <v>2</v>
      </c>
    </row>
  </sheetData>
  <mergeCells count="4">
    <mergeCell ref="B1:F1"/>
    <mergeCell ref="B2:F2"/>
    <mergeCell ref="B3:F3"/>
    <mergeCell ref="B5:F5"/>
  </mergeCells>
  <hyperlinks>
    <hyperlink ref="D8" r:id="rId1"/>
    <hyperlink ref="D9" r:id="rId2"/>
  </hyperlinks>
  <pageMargins left="0.25" right="0.25" top="0.75" bottom="0.75" header="0.3" footer="0.3"/>
  <pageSetup paperSize="9" scale="56" fitToHeight="0" orientation="portrait" r:id="rId3"/>
  <drawing r:id="rId4"/>
  <tableParts count="1">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2"/>
  <sheetViews>
    <sheetView showGridLines="0" tabSelected="1" workbookViewId="0">
      <selection activeCell="A32" sqref="A32:XFD32"/>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133</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ht="60" x14ac:dyDescent="0.25">
      <c r="B8" s="1" t="s">
        <v>134</v>
      </c>
      <c r="C8" s="1" t="s">
        <v>136</v>
      </c>
      <c r="D8" s="2" t="s">
        <v>135</v>
      </c>
      <c r="E8" s="5">
        <v>44158</v>
      </c>
      <c r="F8" s="4" t="s">
        <v>5</v>
      </c>
    </row>
    <row r="9" spans="2:6" ht="105" x14ac:dyDescent="0.25">
      <c r="B9" s="1" t="s">
        <v>144</v>
      </c>
      <c r="C9" s="1" t="s">
        <v>143</v>
      </c>
      <c r="D9" s="2" t="s">
        <v>145</v>
      </c>
      <c r="E9" s="5">
        <v>44160</v>
      </c>
      <c r="F9" s="6" t="s">
        <v>20</v>
      </c>
    </row>
    <row r="10" spans="2:6" x14ac:dyDescent="0.25">
      <c r="B10" t="s">
        <v>6</v>
      </c>
      <c r="F10">
        <f>SUBTOTAL(103,TabGeral6102625[Fonte])</f>
        <v>2</v>
      </c>
    </row>
    <row r="13" spans="2:6" ht="18.75" x14ac:dyDescent="0.25">
      <c r="B13" s="11" t="s">
        <v>7</v>
      </c>
      <c r="C13" s="11"/>
      <c r="D13" s="11"/>
      <c r="E13" s="11"/>
      <c r="F13" s="11"/>
    </row>
    <row r="15" spans="2:6" ht="18.75" x14ac:dyDescent="0.3">
      <c r="B15" s="3" t="s">
        <v>0</v>
      </c>
      <c r="C15" s="3" t="s">
        <v>10</v>
      </c>
      <c r="D15" s="3" t="s">
        <v>1</v>
      </c>
      <c r="E15" s="3" t="s">
        <v>3</v>
      </c>
      <c r="F15" s="3" t="s">
        <v>4</v>
      </c>
    </row>
    <row r="16" spans="2:6" ht="105" x14ac:dyDescent="0.25">
      <c r="B16" s="1" t="s">
        <v>146</v>
      </c>
      <c r="C16" s="1" t="s">
        <v>147</v>
      </c>
      <c r="D16" s="2" t="s">
        <v>148</v>
      </c>
      <c r="E16" s="5">
        <v>44160</v>
      </c>
      <c r="F16" s="6" t="s">
        <v>20</v>
      </c>
    </row>
    <row r="17" spans="2:6" x14ac:dyDescent="0.25">
      <c r="B17" s="1"/>
      <c r="C17" s="1"/>
      <c r="D17" s="2"/>
      <c r="E17" s="5"/>
      <c r="F17" s="4"/>
    </row>
    <row r="18" spans="2:6" x14ac:dyDescent="0.25">
      <c r="B18" t="s">
        <v>6</v>
      </c>
      <c r="F18">
        <f>SUBTOTAL(103,TabMeioAmb7112730[Fonte])</f>
        <v>1</v>
      </c>
    </row>
    <row r="21" spans="2:6" ht="18.75" x14ac:dyDescent="0.25">
      <c r="B21" s="11" t="s">
        <v>8</v>
      </c>
      <c r="C21" s="11"/>
      <c r="D21" s="11"/>
      <c r="E21" s="11"/>
      <c r="F21" s="11"/>
    </row>
    <row r="23" spans="2:6" ht="18.75" x14ac:dyDescent="0.3">
      <c r="B23" s="3" t="s">
        <v>0</v>
      </c>
      <c r="C23" s="3" t="s">
        <v>10</v>
      </c>
      <c r="D23" s="3" t="s">
        <v>1</v>
      </c>
      <c r="E23" s="3" t="s">
        <v>3</v>
      </c>
      <c r="F23" s="3" t="s">
        <v>4</v>
      </c>
    </row>
    <row r="24" spans="2:6" ht="45" x14ac:dyDescent="0.25">
      <c r="B24" s="1" t="s">
        <v>140</v>
      </c>
      <c r="C24" s="1" t="s">
        <v>141</v>
      </c>
      <c r="D24" s="2" t="s">
        <v>142</v>
      </c>
      <c r="E24" s="5">
        <v>44158</v>
      </c>
      <c r="F24" s="6" t="s">
        <v>5</v>
      </c>
    </row>
    <row r="25" spans="2:6" x14ac:dyDescent="0.25">
      <c r="B25" t="s">
        <v>6</v>
      </c>
      <c r="F25">
        <f>SUBTOTAL(103,TabTributário8122831[Fonte])</f>
        <v>1</v>
      </c>
    </row>
    <row r="28" spans="2:6" ht="18.75" x14ac:dyDescent="0.25">
      <c r="B28" s="11" t="s">
        <v>9</v>
      </c>
      <c r="C28" s="11"/>
      <c r="D28" s="11"/>
      <c r="E28" s="11"/>
      <c r="F28" s="11"/>
    </row>
    <row r="30" spans="2:6" ht="18.75" x14ac:dyDescent="0.3">
      <c r="B30" s="3" t="s">
        <v>0</v>
      </c>
      <c r="C30" s="3" t="s">
        <v>10</v>
      </c>
      <c r="D30" s="3" t="s">
        <v>1</v>
      </c>
      <c r="E30" s="3" t="s">
        <v>3</v>
      </c>
      <c r="F30" s="3" t="s">
        <v>4</v>
      </c>
    </row>
    <row r="31" spans="2:6" ht="60" x14ac:dyDescent="0.25">
      <c r="B31" s="1" t="s">
        <v>137</v>
      </c>
      <c r="C31" s="1" t="s">
        <v>138</v>
      </c>
      <c r="D31" s="2" t="s">
        <v>139</v>
      </c>
      <c r="E31" s="5">
        <v>44158</v>
      </c>
      <c r="F31" s="4" t="s">
        <v>5</v>
      </c>
    </row>
    <row r="32" spans="2:6" x14ac:dyDescent="0.25">
      <c r="B32" t="s">
        <v>6</v>
      </c>
      <c r="F32">
        <f>SUBTOTAL(103,TabTrabalhista9132932[Fonte])</f>
        <v>1</v>
      </c>
    </row>
  </sheetData>
  <mergeCells count="7">
    <mergeCell ref="B28:F28"/>
    <mergeCell ref="B1:F1"/>
    <mergeCell ref="B2:F2"/>
    <mergeCell ref="B3:F3"/>
    <mergeCell ref="B5:F5"/>
    <mergeCell ref="B13:F13"/>
    <mergeCell ref="B21:F21"/>
  </mergeCells>
  <hyperlinks>
    <hyperlink ref="D8" r:id="rId1"/>
    <hyperlink ref="D31" r:id="rId2"/>
    <hyperlink ref="D24" r:id="rId3"/>
    <hyperlink ref="D9" r:id="rId4"/>
    <hyperlink ref="D16" r:id="rId5"/>
  </hyperlinks>
  <pageMargins left="0.25" right="0.25" top="0.75" bottom="0.75" header="0.3" footer="0.3"/>
  <pageSetup paperSize="9" scale="56" fitToHeight="0" orientation="portrait" r:id="rId6"/>
  <drawing r:id="rId7"/>
  <tableParts count="4">
    <tablePart r:id="rId8"/>
    <tablePart r:id="rId9"/>
    <tablePart r:id="rId10"/>
    <tablePart r:id="rId1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4"/>
  <sheetViews>
    <sheetView showGridLines="0" workbookViewId="0">
      <selection activeCell="B4" sqref="B4"/>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50</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x14ac:dyDescent="0.25">
      <c r="B8" s="1"/>
      <c r="C8" s="1"/>
      <c r="D8" s="2"/>
      <c r="E8" s="5"/>
      <c r="F8" s="4"/>
    </row>
    <row r="9" spans="2:6" x14ac:dyDescent="0.25">
      <c r="B9" s="1"/>
      <c r="C9" s="1"/>
      <c r="D9" s="2"/>
      <c r="E9" s="5"/>
      <c r="F9" s="4"/>
    </row>
    <row r="10" spans="2:6" x14ac:dyDescent="0.25">
      <c r="B10" t="s">
        <v>6</v>
      </c>
      <c r="F10">
        <f>SUBTOTAL(103,TabGeral6102633[Fonte])</f>
        <v>0</v>
      </c>
    </row>
    <row r="13" spans="2:6" ht="18.75" x14ac:dyDescent="0.25">
      <c r="B13" s="11" t="s">
        <v>7</v>
      </c>
      <c r="C13" s="11"/>
      <c r="D13" s="11"/>
      <c r="E13" s="11"/>
      <c r="F13" s="11"/>
    </row>
    <row r="15" spans="2:6" ht="18.75" x14ac:dyDescent="0.3">
      <c r="B15" s="3" t="s">
        <v>0</v>
      </c>
      <c r="C15" s="3" t="s">
        <v>10</v>
      </c>
      <c r="D15" s="3" t="s">
        <v>1</v>
      </c>
      <c r="E15" s="3" t="s">
        <v>3</v>
      </c>
      <c r="F15" s="3" t="s">
        <v>4</v>
      </c>
    </row>
    <row r="16" spans="2:6" ht="15.75" customHeight="1" x14ac:dyDescent="0.25">
      <c r="B16" s="1"/>
      <c r="C16" s="1"/>
      <c r="D16" s="2"/>
      <c r="E16" s="5"/>
      <c r="F16" s="4"/>
    </row>
    <row r="17" spans="2:6" x14ac:dyDescent="0.25">
      <c r="B17" s="1"/>
      <c r="C17" s="1"/>
      <c r="D17" s="2"/>
      <c r="E17" s="5"/>
      <c r="F17" s="4"/>
    </row>
    <row r="18" spans="2:6" x14ac:dyDescent="0.25">
      <c r="B18" t="s">
        <v>6</v>
      </c>
      <c r="F18">
        <f>SUBTOTAL(103,TabMeioAmb7112734[Fonte])</f>
        <v>0</v>
      </c>
    </row>
    <row r="21" spans="2:6" ht="18.75" x14ac:dyDescent="0.25">
      <c r="B21" s="11" t="s">
        <v>8</v>
      </c>
      <c r="C21" s="11"/>
      <c r="D21" s="11"/>
      <c r="E21" s="11"/>
      <c r="F21" s="11"/>
    </row>
    <row r="23" spans="2:6" ht="18.75" x14ac:dyDescent="0.3">
      <c r="B23" s="3" t="s">
        <v>0</v>
      </c>
      <c r="C23" s="3" t="s">
        <v>10</v>
      </c>
      <c r="D23" s="3" t="s">
        <v>1</v>
      </c>
      <c r="E23" s="3" t="s">
        <v>3</v>
      </c>
      <c r="F23" s="3" t="s">
        <v>4</v>
      </c>
    </row>
    <row r="24" spans="2:6" ht="21" customHeight="1" x14ac:dyDescent="0.25">
      <c r="B24" s="1"/>
      <c r="C24" s="1"/>
      <c r="D24" s="2"/>
      <c r="E24" s="5"/>
      <c r="F24" s="6"/>
    </row>
    <row r="25" spans="2:6" x14ac:dyDescent="0.25">
      <c r="B25" s="1"/>
      <c r="C25" s="1"/>
      <c r="D25" s="2"/>
      <c r="E25" s="5"/>
      <c r="F25" s="4"/>
    </row>
    <row r="26" spans="2:6" x14ac:dyDescent="0.25">
      <c r="B26" t="s">
        <v>6</v>
      </c>
      <c r="F26">
        <f>SUBTOTAL(103,TabTributário8122835[Fonte])</f>
        <v>0</v>
      </c>
    </row>
    <row r="29" spans="2:6" ht="18.75" x14ac:dyDescent="0.25">
      <c r="B29" s="11" t="s">
        <v>9</v>
      </c>
      <c r="C29" s="11"/>
      <c r="D29" s="11"/>
      <c r="E29" s="11"/>
      <c r="F29" s="11"/>
    </row>
    <row r="31" spans="2:6" ht="18.75" x14ac:dyDescent="0.3">
      <c r="B31" s="3" t="s">
        <v>0</v>
      </c>
      <c r="C31" s="3" t="s">
        <v>10</v>
      </c>
      <c r="D31" s="3" t="s">
        <v>1</v>
      </c>
      <c r="E31" s="3" t="s">
        <v>3</v>
      </c>
      <c r="F31" s="3" t="s">
        <v>4</v>
      </c>
    </row>
    <row r="32" spans="2:6" ht="17.25" customHeight="1" x14ac:dyDescent="0.25">
      <c r="B32" s="1"/>
      <c r="C32" s="1"/>
      <c r="D32" s="2"/>
      <c r="E32" s="5"/>
      <c r="F32" s="4"/>
    </row>
    <row r="33" spans="2:6" x14ac:dyDescent="0.25">
      <c r="B33" s="1"/>
      <c r="C33" s="1"/>
      <c r="D33" s="2"/>
      <c r="E33" s="5"/>
      <c r="F33" s="4"/>
    </row>
    <row r="34" spans="2:6" x14ac:dyDescent="0.25">
      <c r="B34" t="s">
        <v>6</v>
      </c>
      <c r="F34">
        <f>SUBTOTAL(103,TabTrabalhista9132936[Fonte])</f>
        <v>0</v>
      </c>
    </row>
  </sheetData>
  <mergeCells count="7">
    <mergeCell ref="B29:F29"/>
    <mergeCell ref="B1:F1"/>
    <mergeCell ref="B2:F2"/>
    <mergeCell ref="B3:F3"/>
    <mergeCell ref="B5:F5"/>
    <mergeCell ref="B13:F13"/>
    <mergeCell ref="B21:F21"/>
  </mergeCells>
  <pageMargins left="0.25" right="0.25" top="0.75" bottom="0.75" header="0.3" footer="0.3"/>
  <pageSetup paperSize="9" scale="56" fitToHeight="0" orientation="portrait" r:id="rId1"/>
  <drawing r:id="rId2"/>
  <tableParts count="4">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4"/>
  <sheetViews>
    <sheetView showGridLines="0" workbookViewId="0">
      <selection activeCell="B4" sqref="B4"/>
    </sheetView>
  </sheetViews>
  <sheetFormatPr defaultRowHeight="15" x14ac:dyDescent="0.25"/>
  <cols>
    <col min="1" max="1" width="5.5703125" customWidth="1"/>
    <col min="2" max="2" width="51.28515625" customWidth="1"/>
    <col min="3" max="4" width="34.5703125" customWidth="1"/>
    <col min="5" max="5" width="21.42578125" customWidth="1"/>
    <col min="6" max="6" width="20.7109375" customWidth="1"/>
  </cols>
  <sheetData>
    <row r="1" spans="2:6" ht="132" customHeight="1" x14ac:dyDescent="0.4">
      <c r="B1" s="9"/>
      <c r="C1" s="10"/>
      <c r="D1" s="10"/>
      <c r="E1" s="10"/>
      <c r="F1" s="10"/>
    </row>
    <row r="2" spans="2:6" ht="50.25" customHeight="1" x14ac:dyDescent="0.25">
      <c r="B2" s="13" t="s">
        <v>11</v>
      </c>
      <c r="C2" s="14"/>
      <c r="D2" s="14"/>
      <c r="E2" s="14"/>
      <c r="F2" s="14"/>
    </row>
    <row r="3" spans="2:6" ht="39.75" customHeight="1" x14ac:dyDescent="0.25">
      <c r="B3" s="15" t="s">
        <v>50</v>
      </c>
      <c r="C3" s="16"/>
      <c r="D3" s="16"/>
      <c r="E3" s="16"/>
      <c r="F3" s="16"/>
    </row>
    <row r="4" spans="2:6" x14ac:dyDescent="0.25">
      <c r="B4" s="7"/>
      <c r="C4" s="7"/>
      <c r="D4" s="7"/>
      <c r="E4" s="7"/>
      <c r="F4" s="7"/>
    </row>
    <row r="5" spans="2:6" ht="18.75" x14ac:dyDescent="0.25">
      <c r="B5" s="12" t="s">
        <v>2</v>
      </c>
      <c r="C5" s="12"/>
      <c r="D5" s="12"/>
      <c r="E5" s="12"/>
      <c r="F5" s="12"/>
    </row>
    <row r="6" spans="2:6" ht="6" customHeight="1" x14ac:dyDescent="0.25"/>
    <row r="7" spans="2:6" ht="18.75" x14ac:dyDescent="0.3">
      <c r="B7" s="3" t="s">
        <v>0</v>
      </c>
      <c r="C7" s="3" t="s">
        <v>10</v>
      </c>
      <c r="D7" s="3" t="s">
        <v>1</v>
      </c>
      <c r="E7" s="3" t="s">
        <v>3</v>
      </c>
      <c r="F7" s="3" t="s">
        <v>4</v>
      </c>
    </row>
    <row r="8" spans="2:6" x14ac:dyDescent="0.25">
      <c r="B8" s="1"/>
      <c r="C8" s="1"/>
      <c r="D8" s="2"/>
      <c r="E8" s="5"/>
      <c r="F8" s="4"/>
    </row>
    <row r="9" spans="2:6" x14ac:dyDescent="0.25">
      <c r="B9" s="1"/>
      <c r="C9" s="1"/>
      <c r="D9" s="2"/>
      <c r="E9" s="5"/>
      <c r="F9" s="4"/>
    </row>
    <row r="10" spans="2:6" x14ac:dyDescent="0.25">
      <c r="B10" t="s">
        <v>6</v>
      </c>
      <c r="F10">
        <f>SUBTOTAL(103,TabGeral6102637[Fonte])</f>
        <v>0</v>
      </c>
    </row>
    <row r="13" spans="2:6" ht="18.75" x14ac:dyDescent="0.25">
      <c r="B13" s="11" t="s">
        <v>7</v>
      </c>
      <c r="C13" s="11"/>
      <c r="D13" s="11"/>
      <c r="E13" s="11"/>
      <c r="F13" s="11"/>
    </row>
    <row r="15" spans="2:6" ht="18.75" x14ac:dyDescent="0.3">
      <c r="B15" s="3" t="s">
        <v>0</v>
      </c>
      <c r="C15" s="3" t="s">
        <v>10</v>
      </c>
      <c r="D15" s="3" t="s">
        <v>1</v>
      </c>
      <c r="E15" s="3" t="s">
        <v>3</v>
      </c>
      <c r="F15" s="3" t="s">
        <v>4</v>
      </c>
    </row>
    <row r="16" spans="2:6" ht="15.75" customHeight="1" x14ac:dyDescent="0.25">
      <c r="B16" s="1"/>
      <c r="C16" s="1"/>
      <c r="D16" s="2"/>
      <c r="E16" s="5"/>
      <c r="F16" s="4"/>
    </row>
    <row r="17" spans="2:6" x14ac:dyDescent="0.25">
      <c r="B17" s="1"/>
      <c r="C17" s="1"/>
      <c r="D17" s="2"/>
      <c r="E17" s="5"/>
      <c r="F17" s="4"/>
    </row>
    <row r="18" spans="2:6" x14ac:dyDescent="0.25">
      <c r="B18" t="s">
        <v>6</v>
      </c>
      <c r="F18">
        <f>SUBTOTAL(103,TabMeioAmb7112738[Fonte])</f>
        <v>0</v>
      </c>
    </row>
    <row r="21" spans="2:6" ht="18.75" x14ac:dyDescent="0.25">
      <c r="B21" s="11" t="s">
        <v>8</v>
      </c>
      <c r="C21" s="11"/>
      <c r="D21" s="11"/>
      <c r="E21" s="11"/>
      <c r="F21" s="11"/>
    </row>
    <row r="23" spans="2:6" ht="18.75" x14ac:dyDescent="0.3">
      <c r="B23" s="3" t="s">
        <v>0</v>
      </c>
      <c r="C23" s="3" t="s">
        <v>10</v>
      </c>
      <c r="D23" s="3" t="s">
        <v>1</v>
      </c>
      <c r="E23" s="3" t="s">
        <v>3</v>
      </c>
      <c r="F23" s="3" t="s">
        <v>4</v>
      </c>
    </row>
    <row r="24" spans="2:6" ht="21" customHeight="1" x14ac:dyDescent="0.25">
      <c r="B24" s="1"/>
      <c r="C24" s="1"/>
      <c r="D24" s="2"/>
      <c r="E24" s="5"/>
      <c r="F24" s="6"/>
    </row>
    <row r="25" spans="2:6" x14ac:dyDescent="0.25">
      <c r="B25" s="1"/>
      <c r="C25" s="1"/>
      <c r="D25" s="2"/>
      <c r="E25" s="5"/>
      <c r="F25" s="4"/>
    </row>
    <row r="26" spans="2:6" x14ac:dyDescent="0.25">
      <c r="B26" t="s">
        <v>6</v>
      </c>
      <c r="F26">
        <f>SUBTOTAL(103,TabTributário8122839[Fonte])</f>
        <v>0</v>
      </c>
    </row>
    <row r="29" spans="2:6" ht="18.75" x14ac:dyDescent="0.25">
      <c r="B29" s="11" t="s">
        <v>9</v>
      </c>
      <c r="C29" s="11"/>
      <c r="D29" s="11"/>
      <c r="E29" s="11"/>
      <c r="F29" s="11"/>
    </row>
    <row r="31" spans="2:6" ht="18.75" x14ac:dyDescent="0.3">
      <c r="B31" s="3" t="s">
        <v>0</v>
      </c>
      <c r="C31" s="3" t="s">
        <v>10</v>
      </c>
      <c r="D31" s="3" t="s">
        <v>1</v>
      </c>
      <c r="E31" s="3" t="s">
        <v>3</v>
      </c>
      <c r="F31" s="3" t="s">
        <v>4</v>
      </c>
    </row>
    <row r="32" spans="2:6" ht="17.25" customHeight="1" x14ac:dyDescent="0.25">
      <c r="B32" s="1"/>
      <c r="C32" s="1"/>
      <c r="D32" s="2"/>
      <c r="E32" s="5"/>
      <c r="F32" s="4"/>
    </row>
    <row r="33" spans="2:6" x14ac:dyDescent="0.25">
      <c r="B33" s="1"/>
      <c r="C33" s="1"/>
      <c r="D33" s="2"/>
      <c r="E33" s="5"/>
      <c r="F33" s="4"/>
    </row>
    <row r="34" spans="2:6" x14ac:dyDescent="0.25">
      <c r="B34" t="s">
        <v>6</v>
      </c>
      <c r="F34">
        <f>SUBTOTAL(103,TabTrabalhista9132940[Fonte])</f>
        <v>0</v>
      </c>
    </row>
  </sheetData>
  <mergeCells count="7">
    <mergeCell ref="B29:F29"/>
    <mergeCell ref="B1:F1"/>
    <mergeCell ref="B2:F2"/>
    <mergeCell ref="B3:F3"/>
    <mergeCell ref="B5:F5"/>
    <mergeCell ref="B13:F13"/>
    <mergeCell ref="B21:F21"/>
  </mergeCells>
  <pageMargins left="0.25" right="0.25" top="0.75" bottom="0.75" header="0.3" footer="0.3"/>
  <pageSetup paperSize="9" scale="56" fitToHeight="0"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10 a 16-out-2020</vt:lpstr>
      <vt:lpstr>17 a 23-out-2020</vt:lpstr>
      <vt:lpstr>24 a 30-out-2020</vt:lpstr>
      <vt:lpstr>31-out a 06-nov-2020</vt:lpstr>
      <vt:lpstr>07-nov a 13-nov-2020</vt:lpstr>
      <vt:lpstr>14 a 20-nov-2020</vt:lpstr>
      <vt:lpstr>21 a 27-nov-2020</vt:lpstr>
      <vt:lpstr>28-nov a 04-dez-2020</vt:lpstr>
      <vt:lpstr>05 a 11-dez-2020</vt:lpstr>
      <vt:lpstr>12 a 18-dez-2020</vt:lpstr>
      <vt:lpstr>19 a 25-dez-2020</vt:lpstr>
      <vt:lpstr>26-dez-2020 a 01-jan-2021</vt:lpstr>
      <vt:lpstr>Em Branco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Gabiane de Mendonca</dc:creator>
  <cp:lastModifiedBy>Gabiane de Mendonca</cp:lastModifiedBy>
  <cp:lastPrinted>2020-10-09T18:30:20Z</cp:lastPrinted>
  <dcterms:created xsi:type="dcterms:W3CDTF">2020-10-07T15:10:28Z</dcterms:created>
  <dcterms:modified xsi:type="dcterms:W3CDTF">2020-11-30T16:31:35Z</dcterms:modified>
</cp:coreProperties>
</file>